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0" yWindow="135" windowWidth="9435" windowHeight="4035" tabRatio="601"/>
  </bookViews>
  <sheets>
    <sheet name="3квартал" sheetId="8129" r:id="rId1"/>
  </sheets>
  <definedNames>
    <definedName name="_xlnm.Print_Area" localSheetId="0">'3квартал'!$A$1:$T$85</definedName>
  </definedNames>
  <calcPr calcId="145621" refMode="R1C1"/>
</workbook>
</file>

<file path=xl/calcChain.xml><?xml version="1.0" encoding="utf-8"?>
<calcChain xmlns="http://schemas.openxmlformats.org/spreadsheetml/2006/main">
  <c r="D82" i="8129" l="1"/>
  <c r="E82" i="8129"/>
  <c r="G82" i="8129"/>
  <c r="H82" i="8129"/>
  <c r="I82" i="8129"/>
  <c r="J82" i="8129"/>
  <c r="M82" i="8129"/>
  <c r="O82" i="8129"/>
  <c r="P82" i="8129"/>
  <c r="R82" i="8129"/>
  <c r="R8" i="8129"/>
  <c r="S31" i="8129"/>
  <c r="S32" i="8129"/>
  <c r="S8" i="8129"/>
  <c r="S39" i="8129"/>
  <c r="S34" i="8129"/>
  <c r="S40" i="8129"/>
  <c r="S41" i="8129"/>
  <c r="S42" i="8129"/>
  <c r="S27" i="8129"/>
  <c r="S25" i="8129"/>
  <c r="S30" i="8129"/>
  <c r="S44" i="8129"/>
  <c r="S35" i="8129"/>
  <c r="S33" i="8129"/>
  <c r="T44" i="8129"/>
  <c r="R18" i="8129"/>
  <c r="R17" i="8129"/>
  <c r="C8" i="8129"/>
  <c r="C18" i="8129"/>
  <c r="C17" i="8129" s="1"/>
  <c r="T17" i="8129" s="1"/>
  <c r="S11" i="8129"/>
  <c r="S26" i="8129"/>
  <c r="S4" i="8129"/>
  <c r="S5" i="8129"/>
  <c r="S6" i="8129"/>
  <c r="S7" i="8129"/>
  <c r="S12" i="8129"/>
  <c r="S13" i="8129"/>
  <c r="S14" i="8129"/>
  <c r="S15" i="8129"/>
  <c r="S16" i="8129"/>
  <c r="S19" i="8129"/>
  <c r="S20" i="8129"/>
  <c r="S21" i="8129"/>
  <c r="S22" i="8129"/>
  <c r="S18" i="8129"/>
  <c r="S17" i="8129" s="1"/>
  <c r="S23" i="8129"/>
  <c r="S28" i="8129"/>
  <c r="S24" i="8129"/>
  <c r="S36" i="8129"/>
  <c r="S38" i="8129"/>
  <c r="S43" i="8129"/>
  <c r="S29" i="8129"/>
  <c r="T40" i="8129"/>
  <c r="T41" i="8129"/>
  <c r="T42" i="8129"/>
  <c r="S53" i="8129"/>
  <c r="S65" i="8129"/>
  <c r="S72" i="8129"/>
  <c r="S56" i="8129"/>
  <c r="S73" i="8129"/>
  <c r="S55" i="8129"/>
  <c r="S75" i="8129"/>
  <c r="S46" i="8129"/>
  <c r="S47" i="8129"/>
  <c r="S49" i="8129"/>
  <c r="S50" i="8129"/>
  <c r="S51" i="8129"/>
  <c r="S52" i="8129"/>
  <c r="S54" i="8129"/>
  <c r="S57" i="8129"/>
  <c r="S58" i="8129"/>
  <c r="S59" i="8129"/>
  <c r="S60" i="8129"/>
  <c r="S61" i="8129"/>
  <c r="S62" i="8129"/>
  <c r="S63" i="8129"/>
  <c r="S64" i="8129"/>
  <c r="S66" i="8129"/>
  <c r="S67" i="8129"/>
  <c r="S68" i="8129"/>
  <c r="S69" i="8129"/>
  <c r="S70" i="8129"/>
  <c r="S71" i="8129"/>
  <c r="S74" i="8129"/>
  <c r="S76" i="8129"/>
  <c r="S77" i="8129"/>
  <c r="S78" i="8129"/>
  <c r="S79" i="8129"/>
  <c r="S80" i="8129"/>
  <c r="S81" i="8129"/>
  <c r="C82" i="8129"/>
  <c r="Q83" i="8129"/>
  <c r="T55" i="8129"/>
  <c r="S37" i="8129"/>
  <c r="T37" i="8129"/>
  <c r="T81" i="8129"/>
  <c r="D8" i="8129"/>
  <c r="D18" i="8129"/>
  <c r="D17" i="8129" s="1"/>
  <c r="E8" i="8129"/>
  <c r="E18" i="8129"/>
  <c r="E17" i="8129" s="1"/>
  <c r="F4" i="8129"/>
  <c r="F5" i="8129"/>
  <c r="F6" i="8129"/>
  <c r="F7" i="8129"/>
  <c r="F8" i="8129"/>
  <c r="F11" i="8129"/>
  <c r="F12" i="8129"/>
  <c r="F13" i="8129"/>
  <c r="F14" i="8129"/>
  <c r="F15" i="8129"/>
  <c r="F18" i="8129"/>
  <c r="F17" i="8129" s="1"/>
  <c r="F24" i="8129"/>
  <c r="F25" i="8129"/>
  <c r="F26" i="8129"/>
  <c r="G8" i="8129"/>
  <c r="G18" i="8129"/>
  <c r="G17" i="8129" s="1"/>
  <c r="H8" i="8129"/>
  <c r="H18" i="8129"/>
  <c r="H17" i="8129"/>
  <c r="I8" i="8129"/>
  <c r="I18" i="8129"/>
  <c r="I17" i="8129" s="1"/>
  <c r="J8" i="8129"/>
  <c r="J18" i="8129"/>
  <c r="J17" i="8129" s="1"/>
  <c r="K4" i="8129"/>
  <c r="K5" i="8129"/>
  <c r="K6" i="8129"/>
  <c r="K7" i="8129"/>
  <c r="K10" i="8129"/>
  <c r="K9" i="8129"/>
  <c r="K11" i="8129"/>
  <c r="K12" i="8129"/>
  <c r="K13" i="8129"/>
  <c r="K14" i="8129"/>
  <c r="K15" i="8129"/>
  <c r="K19" i="8129"/>
  <c r="K20" i="8129"/>
  <c r="K22" i="8129"/>
  <c r="K18" i="8129"/>
  <c r="K17" i="8129" s="1"/>
  <c r="K23" i="8129"/>
  <c r="K24" i="8129"/>
  <c r="K25" i="8129"/>
  <c r="K26" i="8129"/>
  <c r="L8" i="8129"/>
  <c r="L12" i="8129"/>
  <c r="L13" i="8129"/>
  <c r="N13" i="8129" s="1"/>
  <c r="L19" i="8129"/>
  <c r="L18" i="8129"/>
  <c r="L23" i="8129"/>
  <c r="L17" i="8129"/>
  <c r="M8" i="8129"/>
  <c r="M18" i="8129"/>
  <c r="M17" i="8129" s="1"/>
  <c r="N4" i="8129"/>
  <c r="N5" i="8129"/>
  <c r="N6" i="8129"/>
  <c r="N7" i="8129"/>
  <c r="N10" i="8129"/>
  <c r="N8" i="8129" s="1"/>
  <c r="N9" i="8129"/>
  <c r="N11" i="8129"/>
  <c r="N12" i="8129"/>
  <c r="N14" i="8129"/>
  <c r="N15" i="8129"/>
  <c r="N19" i="8129"/>
  <c r="N20" i="8129"/>
  <c r="N22" i="8129"/>
  <c r="N23" i="8129"/>
  <c r="N24" i="8129"/>
  <c r="N25" i="8129"/>
  <c r="N26" i="8129"/>
  <c r="O8" i="8129"/>
  <c r="O18" i="8129"/>
  <c r="O17" i="8129" s="1"/>
  <c r="P8" i="8129"/>
  <c r="P18" i="8129"/>
  <c r="P17" i="8129" s="1"/>
  <c r="T35" i="8129"/>
  <c r="T29" i="8129"/>
  <c r="F48" i="8129"/>
  <c r="F49" i="8129"/>
  <c r="F50" i="8129"/>
  <c r="F51" i="8129"/>
  <c r="F52" i="8129"/>
  <c r="F56" i="8129"/>
  <c r="F57" i="8129"/>
  <c r="F58" i="8129"/>
  <c r="F59" i="8129"/>
  <c r="F61" i="8129"/>
  <c r="F62" i="8129"/>
  <c r="F63" i="8129"/>
  <c r="F64" i="8129"/>
  <c r="F65" i="8129"/>
  <c r="F66" i="8129"/>
  <c r="F67" i="8129"/>
  <c r="F68" i="8129"/>
  <c r="F69" i="8129"/>
  <c r="F70" i="8129"/>
  <c r="F71" i="8129"/>
  <c r="F73" i="8129"/>
  <c r="K49" i="8129"/>
  <c r="K51" i="8129"/>
  <c r="K64" i="8129"/>
  <c r="K65" i="8129"/>
  <c r="K57" i="8129"/>
  <c r="K58" i="8129"/>
  <c r="K67" i="8129"/>
  <c r="K66" i="8129"/>
  <c r="K69" i="8129"/>
  <c r="K70" i="8129"/>
  <c r="K71" i="8129"/>
  <c r="K68" i="8129"/>
  <c r="K61" i="8129"/>
  <c r="K56" i="8129"/>
  <c r="K48" i="8129"/>
  <c r="K50" i="8129"/>
  <c r="K52" i="8129"/>
  <c r="K59" i="8129"/>
  <c r="K62" i="8129"/>
  <c r="K63" i="8129"/>
  <c r="K73" i="8129"/>
  <c r="L48" i="8129"/>
  <c r="L59" i="8129"/>
  <c r="L62" i="8129"/>
  <c r="N62" i="8129" s="1"/>
  <c r="N46" i="8129"/>
  <c r="N47" i="8129"/>
  <c r="N49" i="8129"/>
  <c r="N50" i="8129"/>
  <c r="N51" i="8129"/>
  <c r="N52" i="8129"/>
  <c r="N56" i="8129"/>
  <c r="N57" i="8129"/>
  <c r="N58" i="8129"/>
  <c r="N59" i="8129"/>
  <c r="N60" i="8129"/>
  <c r="N61" i="8129"/>
  <c r="N63" i="8129"/>
  <c r="N64" i="8129"/>
  <c r="N65" i="8129"/>
  <c r="N66" i="8129"/>
  <c r="N67" i="8129"/>
  <c r="N68" i="8129"/>
  <c r="N69" i="8129"/>
  <c r="N70" i="8129"/>
  <c r="N71" i="8129"/>
  <c r="N73" i="8129"/>
  <c r="T39" i="8129"/>
  <c r="T43" i="8129"/>
  <c r="T80" i="8129"/>
  <c r="T79" i="8129"/>
  <c r="T5" i="8129"/>
  <c r="T38" i="8129"/>
  <c r="T26" i="8129"/>
  <c r="T78" i="8129"/>
  <c r="T77" i="8129"/>
  <c r="T6" i="8129"/>
  <c r="T7" i="8129"/>
  <c r="T8" i="8129"/>
  <c r="T9" i="8129"/>
  <c r="T10" i="8129"/>
  <c r="T11" i="8129"/>
  <c r="T12" i="8129"/>
  <c r="T13" i="8129"/>
  <c r="T14" i="8129"/>
  <c r="T15" i="8129"/>
  <c r="T16" i="8129"/>
  <c r="T19" i="8129"/>
  <c r="T20" i="8129"/>
  <c r="T21" i="8129"/>
  <c r="T22" i="8129"/>
  <c r="T23" i="8129"/>
  <c r="T24" i="8129"/>
  <c r="T25" i="8129"/>
  <c r="T27" i="8129"/>
  <c r="T28" i="8129"/>
  <c r="T30" i="8129"/>
  <c r="T31" i="8129"/>
  <c r="T32" i="8129"/>
  <c r="T33" i="8129"/>
  <c r="T34" i="8129"/>
  <c r="T36" i="8129"/>
  <c r="T46" i="8129"/>
  <c r="T47" i="8129"/>
  <c r="T48" i="8129"/>
  <c r="T49" i="8129"/>
  <c r="T50" i="8129"/>
  <c r="T51" i="8129"/>
  <c r="T52" i="8129"/>
  <c r="T53" i="8129"/>
  <c r="T54" i="8129"/>
  <c r="T56" i="8129"/>
  <c r="T57" i="8129"/>
  <c r="T58" i="8129"/>
  <c r="T59" i="8129"/>
  <c r="T60" i="8129"/>
  <c r="T61" i="8129"/>
  <c r="T62" i="8129"/>
  <c r="T63" i="8129"/>
  <c r="T64" i="8129"/>
  <c r="T65" i="8129"/>
  <c r="T66" i="8129"/>
  <c r="T67" i="8129"/>
  <c r="T68" i="8129"/>
  <c r="T69" i="8129"/>
  <c r="T70" i="8129"/>
  <c r="T71" i="8129"/>
  <c r="T72" i="8129"/>
  <c r="T73" i="8129"/>
  <c r="T74" i="8129"/>
  <c r="T75" i="8129"/>
  <c r="T76" i="8129"/>
  <c r="T4" i="8129"/>
  <c r="S9" i="8129"/>
  <c r="S10" i="8129"/>
  <c r="L82" i="8129" l="1"/>
  <c r="N18" i="8129"/>
  <c r="N17" i="8129" s="1"/>
  <c r="L45" i="8129"/>
  <c r="H45" i="8129"/>
  <c r="H83" i="8129" s="1"/>
  <c r="T18" i="8129"/>
  <c r="O45" i="8129"/>
  <c r="O83" i="8129" s="1"/>
  <c r="M45" i="8129"/>
  <c r="M83" i="8129" s="1"/>
  <c r="I45" i="8129"/>
  <c r="I83" i="8129" s="1"/>
  <c r="D45" i="8129"/>
  <c r="D83" i="8129" s="1"/>
  <c r="R45" i="8129"/>
  <c r="R83" i="8129" s="1"/>
  <c r="T83" i="8129" s="1"/>
  <c r="F82" i="8129"/>
  <c r="S82" i="8129"/>
  <c r="S45" i="8129"/>
  <c r="S83" i="8129" s="1"/>
  <c r="N48" i="8129"/>
  <c r="N82" i="8129" s="1"/>
  <c r="N83" i="8129" s="1"/>
  <c r="K82" i="8129"/>
  <c r="P45" i="8129"/>
  <c r="P83" i="8129" s="1"/>
  <c r="N45" i="8129"/>
  <c r="K8" i="8129"/>
  <c r="K45" i="8129" s="1"/>
  <c r="K83" i="8129" s="1"/>
  <c r="J45" i="8129"/>
  <c r="J83" i="8129" s="1"/>
  <c r="T82" i="8129"/>
  <c r="C45" i="8129"/>
  <c r="C83" i="8129" s="1"/>
  <c r="L83" i="8129"/>
  <c r="G45" i="8129"/>
  <c r="G83" i="8129" s="1"/>
  <c r="F45" i="8129"/>
  <c r="E45" i="8129"/>
  <c r="E83" i="8129" s="1"/>
  <c r="T45" i="8129"/>
  <c r="F83" i="8129" l="1"/>
</calcChain>
</file>

<file path=xl/sharedStrings.xml><?xml version="1.0" encoding="utf-8"?>
<sst xmlns="http://schemas.openxmlformats.org/spreadsheetml/2006/main" count="143" uniqueCount="103">
  <si>
    <t>226</t>
  </si>
  <si>
    <t>КЭС</t>
  </si>
  <si>
    <t>по</t>
  </si>
  <si>
    <t>262</t>
  </si>
  <si>
    <t>Курсы повышения квалификации</t>
  </si>
  <si>
    <t>Оздоровление детей и подростков</t>
  </si>
  <si>
    <t>Пенсионное обеспечение</t>
  </si>
  <si>
    <t>263</t>
  </si>
  <si>
    <t>Технический надзор</t>
  </si>
  <si>
    <t>Автомобильные перевозки</t>
  </si>
  <si>
    <t>ГОД</t>
  </si>
  <si>
    <t>Ж/д перевозки</t>
  </si>
  <si>
    <t>Перевозка н/летних ФФК</t>
  </si>
  <si>
    <t>Летние оздоровит мероприятия</t>
  </si>
  <si>
    <t>251</t>
  </si>
  <si>
    <t>Субсидии</t>
  </si>
  <si>
    <t>Зубопротезирование</t>
  </si>
  <si>
    <t>Учреждения соц обслуживания</t>
  </si>
  <si>
    <t>Органы соц защиты</t>
  </si>
  <si>
    <t>ЕДК ВТ ОБ</t>
  </si>
  <si>
    <t>ЕДК (30% ЖКУ) многодетным</t>
  </si>
  <si>
    <t>ЕДК ЖКХ сельским специалистам</t>
  </si>
  <si>
    <t>Услуги ЖКУ ФБ ФФК</t>
  </si>
  <si>
    <t>ЕДВ ЖПР ОБ</t>
  </si>
  <si>
    <t>ЕДВ ВТ ОБ</t>
  </si>
  <si>
    <t>Единовременная госсоцпомощь</t>
  </si>
  <si>
    <t>Соцпособие на погребение</t>
  </si>
  <si>
    <t>Единовременная выплата юбилярам</t>
  </si>
  <si>
    <t>Единовременное пособие при рождении</t>
  </si>
  <si>
    <t>Проезд на транспорте школьникам</t>
  </si>
  <si>
    <t>Доноры ФБ ФФК</t>
  </si>
  <si>
    <t>Другие вопросы соц. политики : в том числе</t>
  </si>
  <si>
    <t>в том числе</t>
  </si>
  <si>
    <t>%</t>
  </si>
  <si>
    <t>с нач года</t>
  </si>
  <si>
    <t>ВСЕГО</t>
  </si>
  <si>
    <t>Остаток</t>
  </si>
  <si>
    <t>1 квартала</t>
  </si>
  <si>
    <t xml:space="preserve">Поствакциональные осложнения </t>
  </si>
  <si>
    <t xml:space="preserve"> Наименование показателя</t>
  </si>
  <si>
    <t>финансирование</t>
  </si>
  <si>
    <t>План 9 месяцев</t>
  </si>
  <si>
    <t xml:space="preserve">финансирование </t>
  </si>
  <si>
    <t>9 месяцев</t>
  </si>
  <si>
    <t>Автострахование для инвалидов</t>
  </si>
  <si>
    <t>за 9 м-цев</t>
  </si>
  <si>
    <t xml:space="preserve">Бюджет комитета </t>
  </si>
  <si>
    <t>Расх. на выплаты ( Слава матери)</t>
  </si>
  <si>
    <t>Межбюджетные трансферты</t>
  </si>
  <si>
    <t>Ежемесячное детское пособие ОБ</t>
  </si>
  <si>
    <t>"Ветеран труда Ленинградской области"</t>
  </si>
  <si>
    <t>Соцподдержка многодетных в форме ЕДВ</t>
  </si>
  <si>
    <t>Питание беременным женщинам, кормящим матерям, детям до 3-х лет.</t>
  </si>
  <si>
    <t>Выплата пособия молодым специалистам</t>
  </si>
  <si>
    <t>Дома-интернаты - всего</t>
  </si>
  <si>
    <t>квартал</t>
  </si>
  <si>
    <t>услуги связи</t>
  </si>
  <si>
    <t>прочие услуги</t>
  </si>
  <si>
    <t>увеличение ст-ти матер запасов</t>
  </si>
  <si>
    <t>Информатизация  в том числе:</t>
  </si>
  <si>
    <t>бюджет</t>
  </si>
  <si>
    <t>предпринимательская деят.</t>
  </si>
  <si>
    <t>Лимит</t>
  </si>
  <si>
    <t>2 квартал</t>
  </si>
  <si>
    <t>1 полугодие</t>
  </si>
  <si>
    <t>1 полугодия</t>
  </si>
  <si>
    <t>% освоения</t>
  </si>
  <si>
    <t>Герой труда</t>
  </si>
  <si>
    <t>Герой СССР,РФ</t>
  </si>
  <si>
    <t xml:space="preserve">лимит </t>
  </si>
  <si>
    <t>3 квартал</t>
  </si>
  <si>
    <t>за 1 полугодие</t>
  </si>
  <si>
    <t>Пособие беременной жене военнослужащего</t>
  </si>
  <si>
    <t>остаток</t>
  </si>
  <si>
    <t>с нач.года</t>
  </si>
  <si>
    <t>Денежная компенсация расходов на бензин, ТО и запчасти</t>
  </si>
  <si>
    <t>Выплата денежного содержания спортсменам</t>
  </si>
  <si>
    <t>Фин. поддержка общ орган инвалидов</t>
  </si>
  <si>
    <t>Почетный гражданин ЛО</t>
  </si>
  <si>
    <t xml:space="preserve">ЕДК ЖПР ОБ  </t>
  </si>
  <si>
    <t xml:space="preserve">ЕДВ ТТ ОБ </t>
  </si>
  <si>
    <t>содержание имущества</t>
  </si>
  <si>
    <t>Пособие по уходу за ребенком гражданам, подвергшимся радиации</t>
  </si>
  <si>
    <t xml:space="preserve">Пособие по уходу за ребен до 1,5 л </t>
  </si>
  <si>
    <t>Пособие на рождение ФСС</t>
  </si>
  <si>
    <t xml:space="preserve">ЕДК ЖПР ФБ  </t>
  </si>
  <si>
    <t>Поступило средств Ф.Б.</t>
  </si>
  <si>
    <t>Выплата лицам, награжденным знаком отличия Ленинградской области "За заслуги перед Ленинградской областью"</t>
  </si>
  <si>
    <t>Долгосрочная целевая программа "Дети Ленинградской области" на 2011-2013 годы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</si>
  <si>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</si>
  <si>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Долгосрочная целевая программа "Формирование доступной среды жизнедеятельности для инвалидов в Ленинградской области" на 2011-2013 годы</t>
  </si>
  <si>
    <t>Пособия семьям умерш. депутатов</t>
  </si>
  <si>
    <t>Ведомственная  целевая программа "Обеспечение государственных стац. бюджетных учреждений социального обслуживания резервными ист. Электроснабжения на 2011 год"</t>
  </si>
  <si>
    <t xml:space="preserve"> </t>
  </si>
  <si>
    <t>Резервный фонд Правительства Ленинградской области</t>
  </si>
  <si>
    <t>Резервный фонд Правительства Российской Федерации</t>
  </si>
  <si>
    <t>Денежное поощрение при награждении орденом "Родительская слава"</t>
  </si>
  <si>
    <t>Долгосрочная целевая программа "Укрепление МТБ учреждений соц.обслуживания населения и оказание адресной соц.помощи неработающим пенсионерам, с участием субсидий, выделенных из бюджета ПФР на 2011 год"</t>
  </si>
  <si>
    <t>Герои Соц. Труда</t>
  </si>
  <si>
    <t>ЕДК ЖПР ФБ  (утрата имущества)</t>
  </si>
  <si>
    <t>Софинансирование соц. программ, связанных с укреплением МТБ</t>
  </si>
  <si>
    <t xml:space="preserve">Информация о финансировании  на 01.01.2012 года  </t>
  </si>
  <si>
    <t>пл.усл. 205450065,95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</si>
</sst>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.00"/>
    <numFmt numFmtId="165" formatCode="#,##0_ ;\-#,##0\ "/>
    <numFmt numFmtId="166" formatCode="#,##0.00_р_."/>
  </numFmts>
  <fonts count="1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 Cyr"/>
      <family val="2"/>
      <charset val="204"/>
    </font>
    <font>
      <i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13"/>
      <name val="Arial Cyr"/>
      <family val="2"/>
      <charset val="204"/>
    </font>
    <font>
      <sz val="8"/>
      <name val="Arial Cyr"/>
      <charset val="204"/>
    </font>
    <font>
      <b/>
      <i/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i/>
      <sz val="14"/>
      <name val="Arial Cyr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Protection="1">
      <protection locked="0"/>
    </xf>
    <xf numFmtId="164" fontId="0" fillId="0" borderId="2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164" fontId="13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 vertical="top"/>
      <protection locked="0"/>
    </xf>
    <xf numFmtId="164" fontId="5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ill="1" applyProtection="1">
      <protection locked="0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9" fontId="1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ill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Alignment="1" applyProtection="1">
      <alignment horizontal="left"/>
      <protection locked="0"/>
    </xf>
    <xf numFmtId="164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Protection="1">
      <protection locked="0"/>
    </xf>
    <xf numFmtId="166" fontId="0" fillId="0" borderId="1" xfId="0" applyNumberFormat="1" applyFill="1" applyBorder="1" applyProtection="1">
      <protection locked="0"/>
    </xf>
    <xf numFmtId="164" fontId="15" fillId="0" borderId="1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3" fontId="10" fillId="0" borderId="3" xfId="0" applyNumberFormat="1" applyFont="1" applyFill="1" applyBorder="1" applyAlignment="1" applyProtection="1">
      <alignment horizontal="center"/>
      <protection locked="0"/>
    </xf>
    <xf numFmtId="3" fontId="10" fillId="0" borderId="4" xfId="0" applyNumberFormat="1" applyFont="1" applyFill="1" applyBorder="1" applyAlignment="1" applyProtection="1">
      <alignment horizontal="center"/>
      <protection locked="0"/>
    </xf>
    <xf numFmtId="3" fontId="10" fillId="0" borderId="5" xfId="0" applyNumberFormat="1" applyFont="1" applyFill="1" applyBorder="1" applyAlignment="1" applyProtection="1">
      <alignment horizontal="center"/>
      <protection locked="0"/>
    </xf>
    <xf numFmtId="3" fontId="1" fillId="0" borderId="6" xfId="0" applyNumberFormat="1" applyFont="1" applyFill="1" applyBorder="1" applyAlignment="1" applyProtection="1">
      <alignment horizontal="left" vertical="center"/>
      <protection locked="0"/>
    </xf>
    <xf numFmtId="3" fontId="1" fillId="0" borderId="7" xfId="0" applyNumberFormat="1" applyFont="1" applyFill="1" applyBorder="1" applyAlignment="1" applyProtection="1">
      <alignment horizontal="left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3" fontId="7" fillId="0" borderId="8" xfId="0" applyNumberFormat="1" applyFont="1" applyFill="1" applyBorder="1" applyAlignment="1" applyProtection="1">
      <alignment horizontal="center"/>
      <protection locked="0"/>
    </xf>
    <xf numFmtId="3" fontId="7" fillId="0" borderId="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zoomScaleNormal="100" workbookViewId="0">
      <pane xSplit="2" ySplit="3" topLeftCell="C82" activePane="bottomRight" state="frozenSplit"/>
      <selection pane="topRight" activeCell="F2" sqref="F2"/>
      <selection pane="bottomLeft" activeCell="A8" sqref="A8"/>
      <selection pane="bottomRight" activeCell="A84" sqref="A84"/>
    </sheetView>
  </sheetViews>
  <sheetFormatPr defaultRowHeight="12.75" x14ac:dyDescent="0.2"/>
  <cols>
    <col min="1" max="1" width="38.85546875" style="13" customWidth="1"/>
    <col min="2" max="2" width="0.28515625" style="13" hidden="1" customWidth="1"/>
    <col min="3" max="3" width="23.42578125" style="13" customWidth="1"/>
    <col min="4" max="5" width="14.42578125" style="13" hidden="1" customWidth="1"/>
    <col min="6" max="6" width="14.28515625" style="13" hidden="1" customWidth="1"/>
    <col min="7" max="7" width="16.140625" style="13" hidden="1" customWidth="1"/>
    <col min="8" max="8" width="16" style="13" hidden="1" customWidth="1"/>
    <col min="9" max="9" width="17.42578125" style="13" hidden="1" customWidth="1"/>
    <col min="10" max="10" width="16.5703125" style="13" hidden="1" customWidth="1"/>
    <col min="11" max="13" width="15.7109375" style="13" hidden="1" customWidth="1"/>
    <col min="14" max="14" width="14.28515625" style="13" hidden="1" customWidth="1"/>
    <col min="15" max="15" width="11.42578125" style="13" hidden="1" customWidth="1"/>
    <col min="16" max="16" width="0.140625" style="13" customWidth="1"/>
    <col min="17" max="17" width="19.140625" style="13" customWidth="1"/>
    <col min="18" max="18" width="22.42578125" style="13" customWidth="1"/>
    <col min="19" max="19" width="16.28515625" style="13" customWidth="1"/>
    <col min="20" max="20" width="15" style="13" customWidth="1"/>
    <col min="21" max="21" width="15.85546875" style="13" customWidth="1"/>
    <col min="22" max="22" width="11.7109375" style="13" bestFit="1" customWidth="1"/>
    <col min="23" max="16384" width="9.140625" style="13"/>
  </cols>
  <sheetData>
    <row r="1" spans="1:20" ht="26.25" customHeight="1" x14ac:dyDescent="0.25">
      <c r="A1" s="39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38.25" customHeight="1" x14ac:dyDescent="0.2">
      <c r="A2" s="42" t="s">
        <v>39</v>
      </c>
      <c r="B2" s="18" t="s">
        <v>2</v>
      </c>
      <c r="C2" s="44" t="s">
        <v>10</v>
      </c>
      <c r="D2" s="46" t="s">
        <v>32</v>
      </c>
      <c r="E2" s="47"/>
      <c r="F2" s="18" t="s">
        <v>36</v>
      </c>
      <c r="G2" s="18" t="s">
        <v>62</v>
      </c>
      <c r="H2" s="18" t="s">
        <v>62</v>
      </c>
      <c r="I2" s="18">
        <v>2</v>
      </c>
      <c r="J2" s="18">
        <v>3</v>
      </c>
      <c r="K2" s="18">
        <v>4</v>
      </c>
      <c r="L2" s="18" t="s">
        <v>62</v>
      </c>
      <c r="M2" s="18" t="s">
        <v>40</v>
      </c>
      <c r="N2" s="18" t="s">
        <v>36</v>
      </c>
      <c r="O2" s="18" t="s">
        <v>33</v>
      </c>
      <c r="P2" s="18" t="s">
        <v>69</v>
      </c>
      <c r="Q2" s="32" t="s">
        <v>86</v>
      </c>
      <c r="R2" s="18" t="s">
        <v>42</v>
      </c>
      <c r="S2" s="18" t="s">
        <v>73</v>
      </c>
      <c r="T2" s="18" t="s">
        <v>66</v>
      </c>
    </row>
    <row r="3" spans="1:20" s="16" customFormat="1" ht="21" customHeight="1" x14ac:dyDescent="0.2">
      <c r="A3" s="43"/>
      <c r="B3" s="14" t="s">
        <v>1</v>
      </c>
      <c r="C3" s="45"/>
      <c r="D3" s="14" t="s">
        <v>41</v>
      </c>
      <c r="E3" s="15" t="s">
        <v>42</v>
      </c>
      <c r="F3" s="14" t="s">
        <v>43</v>
      </c>
      <c r="G3" s="14" t="s">
        <v>37</v>
      </c>
      <c r="H3" s="14" t="s">
        <v>63</v>
      </c>
      <c r="I3" s="14" t="s">
        <v>55</v>
      </c>
      <c r="J3" s="14" t="s">
        <v>55</v>
      </c>
      <c r="K3" s="14" t="s">
        <v>55</v>
      </c>
      <c r="L3" s="14" t="s">
        <v>64</v>
      </c>
      <c r="M3" s="14" t="s">
        <v>71</v>
      </c>
      <c r="N3" s="14" t="s">
        <v>65</v>
      </c>
      <c r="O3" s="14" t="s">
        <v>45</v>
      </c>
      <c r="P3" s="14" t="s">
        <v>70</v>
      </c>
      <c r="Q3" s="14" t="s">
        <v>34</v>
      </c>
      <c r="R3" s="14" t="s">
        <v>74</v>
      </c>
      <c r="S3" s="14" t="s">
        <v>34</v>
      </c>
      <c r="T3" s="14" t="s">
        <v>34</v>
      </c>
    </row>
    <row r="4" spans="1:20" s="4" customFormat="1" ht="15" x14ac:dyDescent="0.2">
      <c r="A4" s="19" t="s">
        <v>4</v>
      </c>
      <c r="B4" s="2" t="s">
        <v>0</v>
      </c>
      <c r="C4" s="1">
        <v>422000</v>
      </c>
      <c r="D4" s="1">
        <v>360750</v>
      </c>
      <c r="E4" s="1">
        <v>360750</v>
      </c>
      <c r="F4" s="1">
        <f>D4-E4</f>
        <v>0</v>
      </c>
      <c r="G4" s="1">
        <v>154700</v>
      </c>
      <c r="H4" s="1">
        <v>151750</v>
      </c>
      <c r="I4" s="1">
        <v>151750</v>
      </c>
      <c r="J4" s="1">
        <v>71750</v>
      </c>
      <c r="K4" s="1">
        <f>C4-H4-I4-J4</f>
        <v>46750</v>
      </c>
      <c r="L4" s="1">
        <v>316500</v>
      </c>
      <c r="M4" s="1">
        <v>316500</v>
      </c>
      <c r="N4" s="1">
        <f>L4-M4</f>
        <v>0</v>
      </c>
      <c r="O4" s="3"/>
      <c r="P4" s="25">
        <v>71750</v>
      </c>
      <c r="Q4" s="31"/>
      <c r="R4" s="25">
        <v>417650</v>
      </c>
      <c r="S4" s="25">
        <f>C4-R4</f>
        <v>4350</v>
      </c>
      <c r="T4" s="24">
        <f>R4/C4</f>
        <v>0.98969194312796205</v>
      </c>
    </row>
    <row r="5" spans="1:20" s="5" customFormat="1" ht="30" x14ac:dyDescent="0.2">
      <c r="A5" s="19" t="s">
        <v>5</v>
      </c>
      <c r="B5" s="2" t="s">
        <v>3</v>
      </c>
      <c r="C5" s="1">
        <v>48532000</v>
      </c>
      <c r="D5" s="1">
        <v>8200000</v>
      </c>
      <c r="E5" s="1">
        <v>8199470</v>
      </c>
      <c r="F5" s="1">
        <f>D5-E5</f>
        <v>530</v>
      </c>
      <c r="G5" s="1">
        <v>0</v>
      </c>
      <c r="H5" s="1">
        <v>4500000</v>
      </c>
      <c r="I5" s="1">
        <v>4500000</v>
      </c>
      <c r="J5" s="1">
        <v>3700000</v>
      </c>
      <c r="K5" s="1">
        <f>C5-H5-I5-J5</f>
        <v>35832000</v>
      </c>
      <c r="L5" s="1">
        <v>7376431</v>
      </c>
      <c r="M5" s="1">
        <v>7376431</v>
      </c>
      <c r="N5" s="1">
        <f>L5-M5</f>
        <v>0</v>
      </c>
      <c r="O5" s="3"/>
      <c r="P5" s="25">
        <v>824068</v>
      </c>
      <c r="Q5" s="33">
        <v>48532000</v>
      </c>
      <c r="R5" s="25">
        <v>48532000</v>
      </c>
      <c r="S5" s="25">
        <f t="shared" ref="S5:S58" si="0">C5-R5</f>
        <v>0</v>
      </c>
      <c r="T5" s="24">
        <f>R5/C5</f>
        <v>1</v>
      </c>
    </row>
    <row r="6" spans="1:20" s="4" customFormat="1" ht="15" x14ac:dyDescent="0.2">
      <c r="A6" s="19" t="s">
        <v>6</v>
      </c>
      <c r="B6" s="2" t="s">
        <v>7</v>
      </c>
      <c r="C6" s="1">
        <v>139993000</v>
      </c>
      <c r="D6" s="1">
        <v>33000000</v>
      </c>
      <c r="E6" s="1">
        <v>33000000</v>
      </c>
      <c r="F6" s="1">
        <f>D6-E6</f>
        <v>0</v>
      </c>
      <c r="G6" s="1">
        <v>13623700</v>
      </c>
      <c r="H6" s="1">
        <v>14200000</v>
      </c>
      <c r="I6" s="1">
        <v>12070000</v>
      </c>
      <c r="J6" s="1">
        <v>12070000</v>
      </c>
      <c r="K6" s="1">
        <f>C6-H6-I6-J6</f>
        <v>101653000</v>
      </c>
      <c r="L6" s="1">
        <v>28095350</v>
      </c>
      <c r="M6" s="1">
        <v>28095350</v>
      </c>
      <c r="N6" s="1">
        <f>L6-M6</f>
        <v>0</v>
      </c>
      <c r="O6" s="3"/>
      <c r="P6" s="25">
        <v>14300000</v>
      </c>
      <c r="Q6" s="31"/>
      <c r="R6" s="25">
        <v>139993000</v>
      </c>
      <c r="S6" s="25">
        <f t="shared" si="0"/>
        <v>0</v>
      </c>
      <c r="T6" s="24">
        <f t="shared" ref="T6:T81" si="1">R6/C6</f>
        <v>1</v>
      </c>
    </row>
    <row r="7" spans="1:20" s="4" customFormat="1" ht="15" x14ac:dyDescent="0.2">
      <c r="A7" s="19" t="s">
        <v>8</v>
      </c>
      <c r="B7" s="2"/>
      <c r="C7" s="1">
        <v>100000</v>
      </c>
      <c r="D7" s="1">
        <v>71400</v>
      </c>
      <c r="E7" s="1">
        <v>0</v>
      </c>
      <c r="F7" s="1">
        <f>D7-E7</f>
        <v>71400</v>
      </c>
      <c r="G7" s="1">
        <v>0</v>
      </c>
      <c r="H7" s="1">
        <v>30675</v>
      </c>
      <c r="I7" s="1">
        <v>30675</v>
      </c>
      <c r="J7" s="1">
        <v>30675</v>
      </c>
      <c r="K7" s="1">
        <f>C7-H7-I7-J7</f>
        <v>7975</v>
      </c>
      <c r="L7" s="1">
        <v>100000</v>
      </c>
      <c r="M7" s="1">
        <v>100000</v>
      </c>
      <c r="N7" s="1">
        <f>L7-M7</f>
        <v>0</v>
      </c>
      <c r="O7" s="3"/>
      <c r="P7" s="25">
        <v>0</v>
      </c>
      <c r="Q7" s="31"/>
      <c r="R7" s="25">
        <v>100000</v>
      </c>
      <c r="S7" s="25">
        <f t="shared" si="0"/>
        <v>0</v>
      </c>
      <c r="T7" s="24">
        <f t="shared" si="1"/>
        <v>1</v>
      </c>
    </row>
    <row r="8" spans="1:20" s="4" customFormat="1" ht="15" x14ac:dyDescent="0.2">
      <c r="A8" s="19" t="s">
        <v>54</v>
      </c>
      <c r="B8" s="2"/>
      <c r="C8" s="1">
        <f>C10+C9</f>
        <v>943969922.98000002</v>
      </c>
      <c r="D8" s="1">
        <f t="shared" ref="D8:P8" si="2">D10+D9</f>
        <v>0</v>
      </c>
      <c r="E8" s="1">
        <f t="shared" si="2"/>
        <v>0</v>
      </c>
      <c r="F8" s="1">
        <f t="shared" si="2"/>
        <v>0</v>
      </c>
      <c r="G8" s="1">
        <f t="shared" si="2"/>
        <v>154084625</v>
      </c>
      <c r="H8" s="1">
        <f t="shared" si="2"/>
        <v>207554193</v>
      </c>
      <c r="I8" s="1">
        <f t="shared" si="2"/>
        <v>195189767</v>
      </c>
      <c r="J8" s="1">
        <f t="shared" si="2"/>
        <v>189035220</v>
      </c>
      <c r="K8" s="1">
        <f t="shared" si="2"/>
        <v>352190742.98000002</v>
      </c>
      <c r="L8" s="1">
        <f t="shared" si="2"/>
        <v>364830177</v>
      </c>
      <c r="M8" s="1">
        <f t="shared" si="2"/>
        <v>365262502</v>
      </c>
      <c r="N8" s="1">
        <f t="shared" si="2"/>
        <v>-432325</v>
      </c>
      <c r="O8" s="1">
        <f t="shared" si="2"/>
        <v>0</v>
      </c>
      <c r="P8" s="1">
        <f t="shared" si="2"/>
        <v>204383200</v>
      </c>
      <c r="Q8" s="31"/>
      <c r="R8" s="1">
        <f>R9+R10</f>
        <v>940170996.66999996</v>
      </c>
      <c r="S8" s="25">
        <f t="shared" si="0"/>
        <v>3798926.310000062</v>
      </c>
      <c r="T8" s="24">
        <f t="shared" si="1"/>
        <v>0.99597558543178233</v>
      </c>
    </row>
    <row r="9" spans="1:20" s="4" customFormat="1" ht="14.25" x14ac:dyDescent="0.2">
      <c r="A9" s="27" t="s">
        <v>60</v>
      </c>
      <c r="B9" s="2"/>
      <c r="C9" s="1">
        <v>737950991.98000002</v>
      </c>
      <c r="D9" s="1"/>
      <c r="E9" s="1"/>
      <c r="F9" s="1"/>
      <c r="G9" s="1">
        <v>128116674</v>
      </c>
      <c r="H9" s="1">
        <v>185242260</v>
      </c>
      <c r="I9" s="1">
        <v>172877834</v>
      </c>
      <c r="J9" s="1">
        <v>166623935</v>
      </c>
      <c r="K9" s="1">
        <f t="shared" ref="K9:K15" si="3">C9-H9-I9-J9</f>
        <v>213206962.98000002</v>
      </c>
      <c r="L9" s="1">
        <v>315275570</v>
      </c>
      <c r="M9" s="1">
        <v>315827207</v>
      </c>
      <c r="N9" s="1">
        <f t="shared" ref="N9:N15" si="4">L9-M9</f>
        <v>-551637</v>
      </c>
      <c r="O9" s="3"/>
      <c r="P9" s="25">
        <v>181971915</v>
      </c>
      <c r="Q9" s="31"/>
      <c r="R9" s="25">
        <v>736709365.01999998</v>
      </c>
      <c r="S9" s="25">
        <f>C9-R9</f>
        <v>1241626.9600000381</v>
      </c>
      <c r="T9" s="24">
        <f t="shared" si="1"/>
        <v>0.99831746691380052</v>
      </c>
    </row>
    <row r="10" spans="1:20" s="4" customFormat="1" ht="14.25" x14ac:dyDescent="0.2">
      <c r="A10" s="27" t="s">
        <v>61</v>
      </c>
      <c r="B10" s="2"/>
      <c r="C10" s="1">
        <v>206018931</v>
      </c>
      <c r="D10" s="1"/>
      <c r="E10" s="1"/>
      <c r="F10" s="1"/>
      <c r="G10" s="1">
        <v>25967951</v>
      </c>
      <c r="H10" s="1">
        <v>22311933</v>
      </c>
      <c r="I10" s="1">
        <v>22311933</v>
      </c>
      <c r="J10" s="1">
        <v>22411285</v>
      </c>
      <c r="K10" s="1">
        <f t="shared" si="3"/>
        <v>138983780</v>
      </c>
      <c r="L10" s="1">
        <v>49554607</v>
      </c>
      <c r="M10" s="1">
        <v>49435295</v>
      </c>
      <c r="N10" s="1">
        <f t="shared" si="4"/>
        <v>119312</v>
      </c>
      <c r="O10" s="3"/>
      <c r="P10" s="25">
        <v>22411285</v>
      </c>
      <c r="Q10" s="33" t="s">
        <v>102</v>
      </c>
      <c r="R10" s="25">
        <v>203461631.65000001</v>
      </c>
      <c r="S10" s="25">
        <f t="shared" si="0"/>
        <v>2557299.349999994</v>
      </c>
      <c r="T10" s="24">
        <f t="shared" si="1"/>
        <v>0.9875870662099494</v>
      </c>
    </row>
    <row r="11" spans="1:20" s="4" customFormat="1" ht="15" x14ac:dyDescent="0.2">
      <c r="A11" s="19" t="s">
        <v>91</v>
      </c>
      <c r="B11" s="2" t="s">
        <v>3</v>
      </c>
      <c r="C11" s="1">
        <v>1219700</v>
      </c>
      <c r="D11" s="1">
        <v>433440</v>
      </c>
      <c r="E11" s="1">
        <v>433440</v>
      </c>
      <c r="F11" s="1">
        <f>D11-E11</f>
        <v>0</v>
      </c>
      <c r="G11" s="1">
        <v>106810</v>
      </c>
      <c r="H11" s="1">
        <v>178800</v>
      </c>
      <c r="I11" s="1">
        <v>178800</v>
      </c>
      <c r="J11" s="1">
        <v>178800</v>
      </c>
      <c r="K11" s="1">
        <f t="shared" si="3"/>
        <v>683300</v>
      </c>
      <c r="L11" s="1">
        <v>297524</v>
      </c>
      <c r="M11" s="1">
        <v>297524</v>
      </c>
      <c r="N11" s="1">
        <f t="shared" si="4"/>
        <v>0</v>
      </c>
      <c r="O11" s="3"/>
      <c r="P11" s="25">
        <v>196674</v>
      </c>
      <c r="Q11" s="31"/>
      <c r="R11" s="25">
        <v>1219700</v>
      </c>
      <c r="S11" s="25">
        <f t="shared" si="0"/>
        <v>0</v>
      </c>
      <c r="T11" s="24">
        <f t="shared" si="1"/>
        <v>1</v>
      </c>
    </row>
    <row r="12" spans="1:20" s="4" customFormat="1" ht="15" x14ac:dyDescent="0.2">
      <c r="A12" s="19" t="s">
        <v>9</v>
      </c>
      <c r="B12" s="2" t="s">
        <v>0</v>
      </c>
      <c r="C12" s="1">
        <v>670000</v>
      </c>
      <c r="D12" s="1">
        <v>1136000</v>
      </c>
      <c r="E12" s="1">
        <v>856560</v>
      </c>
      <c r="F12" s="1">
        <f>D12-E12</f>
        <v>279440</v>
      </c>
      <c r="G12" s="1">
        <v>709750</v>
      </c>
      <c r="H12" s="1">
        <v>455750</v>
      </c>
      <c r="I12" s="1">
        <v>455750</v>
      </c>
      <c r="J12" s="1">
        <v>219750</v>
      </c>
      <c r="K12" s="1">
        <f t="shared" si="3"/>
        <v>-461250</v>
      </c>
      <c r="L12" s="1">
        <f>G12+H12</f>
        <v>1165500</v>
      </c>
      <c r="M12" s="1">
        <v>1124445.8799999999</v>
      </c>
      <c r="N12" s="1">
        <f t="shared" si="4"/>
        <v>41054.120000000112</v>
      </c>
      <c r="O12" s="3"/>
      <c r="P12" s="25">
        <v>998670</v>
      </c>
      <c r="Q12" s="31"/>
      <c r="R12" s="25">
        <v>669974.4</v>
      </c>
      <c r="S12" s="25">
        <f t="shared" si="0"/>
        <v>25.599999999976717</v>
      </c>
      <c r="T12" s="24">
        <f t="shared" si="1"/>
        <v>0.99996179104477612</v>
      </c>
    </row>
    <row r="13" spans="1:20" s="5" customFormat="1" ht="15" x14ac:dyDescent="0.2">
      <c r="A13" s="19" t="s">
        <v>11</v>
      </c>
      <c r="B13" s="2" t="s">
        <v>3</v>
      </c>
      <c r="C13" s="1">
        <v>50000</v>
      </c>
      <c r="D13" s="1">
        <v>48510100</v>
      </c>
      <c r="E13" s="1">
        <v>48373156</v>
      </c>
      <c r="F13" s="1">
        <f>D13-E13</f>
        <v>136944</v>
      </c>
      <c r="G13" s="1">
        <v>159424</v>
      </c>
      <c r="H13" s="1">
        <v>12368649</v>
      </c>
      <c r="I13" s="1">
        <v>12368649</v>
      </c>
      <c r="J13" s="1">
        <v>30783688</v>
      </c>
      <c r="K13" s="1">
        <f t="shared" si="3"/>
        <v>-55470986</v>
      </c>
      <c r="L13" s="1">
        <f>G13+H13</f>
        <v>12528073</v>
      </c>
      <c r="M13" s="1">
        <v>11517255</v>
      </c>
      <c r="N13" s="1">
        <f t="shared" si="4"/>
        <v>1010818</v>
      </c>
      <c r="O13" s="3"/>
      <c r="P13" s="25">
        <v>30724927</v>
      </c>
      <c r="Q13" s="31"/>
      <c r="R13" s="25">
        <v>49398</v>
      </c>
      <c r="S13" s="25">
        <f t="shared" si="0"/>
        <v>602</v>
      </c>
      <c r="T13" s="24">
        <f t="shared" si="1"/>
        <v>0.98795999999999995</v>
      </c>
    </row>
    <row r="14" spans="1:20" s="6" customFormat="1" ht="15" x14ac:dyDescent="0.2">
      <c r="A14" s="19" t="s">
        <v>47</v>
      </c>
      <c r="B14" s="2"/>
      <c r="C14" s="1">
        <v>1500000</v>
      </c>
      <c r="D14" s="1">
        <v>0</v>
      </c>
      <c r="E14" s="1">
        <v>0</v>
      </c>
      <c r="F14" s="1">
        <f>D14-E14</f>
        <v>0</v>
      </c>
      <c r="G14" s="1">
        <v>0</v>
      </c>
      <c r="H14" s="1">
        <v>0</v>
      </c>
      <c r="I14" s="1">
        <v>901625</v>
      </c>
      <c r="J14" s="1">
        <v>901625</v>
      </c>
      <c r="K14" s="1">
        <f t="shared" si="3"/>
        <v>-303250</v>
      </c>
      <c r="L14" s="1">
        <v>1080000</v>
      </c>
      <c r="M14" s="1">
        <v>1080000</v>
      </c>
      <c r="N14" s="1">
        <f t="shared" si="4"/>
        <v>0</v>
      </c>
      <c r="O14" s="3"/>
      <c r="P14" s="25">
        <v>1440000</v>
      </c>
      <c r="Q14" s="31"/>
      <c r="R14" s="25">
        <v>1500000</v>
      </c>
      <c r="S14" s="25">
        <f t="shared" si="0"/>
        <v>0</v>
      </c>
      <c r="T14" s="24">
        <f t="shared" si="1"/>
        <v>1</v>
      </c>
    </row>
    <row r="15" spans="1:20" s="6" customFormat="1" ht="30" x14ac:dyDescent="0.2">
      <c r="A15" s="19" t="s">
        <v>76</v>
      </c>
      <c r="B15" s="2"/>
      <c r="C15" s="1">
        <v>1128000</v>
      </c>
      <c r="D15" s="1">
        <v>0</v>
      </c>
      <c r="E15" s="1">
        <v>0</v>
      </c>
      <c r="F15" s="1">
        <f>D15-E15</f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3"/>
        <v>1128000</v>
      </c>
      <c r="L15" s="1">
        <v>5000</v>
      </c>
      <c r="M15" s="1">
        <v>5000</v>
      </c>
      <c r="N15" s="1">
        <f t="shared" si="4"/>
        <v>0</v>
      </c>
      <c r="O15" s="3"/>
      <c r="P15" s="25">
        <v>25000</v>
      </c>
      <c r="Q15" s="31"/>
      <c r="R15" s="25">
        <v>1128000</v>
      </c>
      <c r="S15" s="25">
        <f t="shared" si="0"/>
        <v>0</v>
      </c>
      <c r="T15" s="24">
        <f t="shared" si="1"/>
        <v>1</v>
      </c>
    </row>
    <row r="16" spans="1:20" s="6" customFormat="1" ht="30" x14ac:dyDescent="0.2">
      <c r="A16" s="19" t="s">
        <v>53</v>
      </c>
      <c r="B16" s="2"/>
      <c r="C16" s="1">
        <v>1047000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25"/>
      <c r="Q16" s="31"/>
      <c r="R16" s="25">
        <v>1047000</v>
      </c>
      <c r="S16" s="25">
        <f t="shared" si="0"/>
        <v>0</v>
      </c>
      <c r="T16" s="24">
        <f t="shared" si="1"/>
        <v>1</v>
      </c>
    </row>
    <row r="17" spans="1:20" s="4" customFormat="1" ht="30" x14ac:dyDescent="0.2">
      <c r="A17" s="19" t="s">
        <v>31</v>
      </c>
      <c r="B17" s="2"/>
      <c r="C17" s="1">
        <f t="shared" ref="C17:P17" si="5">C18+C23</f>
        <v>7281000</v>
      </c>
      <c r="D17" s="1">
        <f t="shared" si="5"/>
        <v>1381000</v>
      </c>
      <c r="E17" s="1">
        <f t="shared" si="5"/>
        <v>1381000</v>
      </c>
      <c r="F17" s="1">
        <f t="shared" si="5"/>
        <v>1381000</v>
      </c>
      <c r="G17" s="1">
        <f t="shared" si="5"/>
        <v>448500</v>
      </c>
      <c r="H17" s="1">
        <f t="shared" si="5"/>
        <v>1553100</v>
      </c>
      <c r="I17" s="1">
        <f t="shared" si="5"/>
        <v>1553100</v>
      </c>
      <c r="J17" s="1">
        <f t="shared" si="5"/>
        <v>1669350</v>
      </c>
      <c r="K17" s="1">
        <f t="shared" si="5"/>
        <v>2445450</v>
      </c>
      <c r="L17" s="1">
        <f t="shared" si="5"/>
        <v>3419996</v>
      </c>
      <c r="M17" s="1">
        <f t="shared" si="5"/>
        <v>3419928</v>
      </c>
      <c r="N17" s="1">
        <f t="shared" si="5"/>
        <v>68</v>
      </c>
      <c r="O17" s="1">
        <f t="shared" si="5"/>
        <v>0</v>
      </c>
      <c r="P17" s="1">
        <f t="shared" si="5"/>
        <v>1461183</v>
      </c>
      <c r="Q17" s="1"/>
      <c r="R17" s="1">
        <f>R18+R23</f>
        <v>7270032.8200000003</v>
      </c>
      <c r="S17" s="1">
        <f>S18+S23</f>
        <v>10967.179999999615</v>
      </c>
      <c r="T17" s="24">
        <f t="shared" si="1"/>
        <v>0.99849372613651977</v>
      </c>
    </row>
    <row r="18" spans="1:20" s="4" customFormat="1" ht="15" x14ac:dyDescent="0.2">
      <c r="A18" s="19" t="s">
        <v>59</v>
      </c>
      <c r="B18" s="2"/>
      <c r="C18" s="1">
        <f t="shared" ref="C18:P18" si="6">C19+C20+C21+C22</f>
        <v>5330000</v>
      </c>
      <c r="D18" s="1">
        <f t="shared" si="6"/>
        <v>0</v>
      </c>
      <c r="E18" s="1">
        <f t="shared" si="6"/>
        <v>0</v>
      </c>
      <c r="F18" s="1">
        <f t="shared" si="6"/>
        <v>0</v>
      </c>
      <c r="G18" s="1">
        <f t="shared" si="6"/>
        <v>70400</v>
      </c>
      <c r="H18" s="1">
        <f t="shared" si="6"/>
        <v>1175000</v>
      </c>
      <c r="I18" s="1">
        <f t="shared" si="6"/>
        <v>1175000</v>
      </c>
      <c r="J18" s="1">
        <f t="shared" si="6"/>
        <v>1291250</v>
      </c>
      <c r="K18" s="1">
        <f t="shared" si="6"/>
        <v>1628750</v>
      </c>
      <c r="L18" s="1">
        <f t="shared" si="6"/>
        <v>2663796</v>
      </c>
      <c r="M18" s="1">
        <f t="shared" si="6"/>
        <v>2663796</v>
      </c>
      <c r="N18" s="1">
        <f t="shared" si="6"/>
        <v>0</v>
      </c>
      <c r="O18" s="1">
        <f t="shared" si="6"/>
        <v>0</v>
      </c>
      <c r="P18" s="1">
        <f t="shared" si="6"/>
        <v>1083100</v>
      </c>
      <c r="Q18" s="1"/>
      <c r="R18" s="1">
        <f>R19+R20+R21+R22</f>
        <v>5319032.82</v>
      </c>
      <c r="S18" s="1">
        <f>S19+S20+S21+S22</f>
        <v>10967.179999999615</v>
      </c>
      <c r="T18" s="24">
        <f t="shared" si="1"/>
        <v>0.99794236772983125</v>
      </c>
    </row>
    <row r="19" spans="1:20" s="4" customFormat="1" ht="14.25" x14ac:dyDescent="0.2">
      <c r="A19" s="27" t="s">
        <v>56</v>
      </c>
      <c r="B19" s="2"/>
      <c r="C19" s="1">
        <v>170000</v>
      </c>
      <c r="D19" s="1"/>
      <c r="E19" s="1"/>
      <c r="F19" s="1"/>
      <c r="G19" s="1">
        <v>35000</v>
      </c>
      <c r="H19" s="1">
        <v>35000</v>
      </c>
      <c r="I19" s="1">
        <v>35000</v>
      </c>
      <c r="J19" s="1">
        <v>35000</v>
      </c>
      <c r="K19" s="1">
        <f>C19-H19-I19-J19</f>
        <v>65000</v>
      </c>
      <c r="L19" s="1">
        <f>G19+H19</f>
        <v>70000</v>
      </c>
      <c r="M19" s="1">
        <v>70000</v>
      </c>
      <c r="N19" s="1">
        <f>L19-M19</f>
        <v>0</v>
      </c>
      <c r="O19" s="3"/>
      <c r="P19" s="25">
        <v>35000</v>
      </c>
      <c r="Q19" s="31"/>
      <c r="R19" s="25">
        <v>162301.17000000001</v>
      </c>
      <c r="S19" s="25">
        <f t="shared" si="0"/>
        <v>7698.8299999999872</v>
      </c>
      <c r="T19" s="24">
        <f t="shared" si="1"/>
        <v>0.9547127647058824</v>
      </c>
    </row>
    <row r="20" spans="1:20" s="4" customFormat="1" ht="14.25" x14ac:dyDescent="0.2">
      <c r="A20" s="27" t="s">
        <v>57</v>
      </c>
      <c r="B20" s="2"/>
      <c r="C20" s="1">
        <v>4750000</v>
      </c>
      <c r="D20" s="1"/>
      <c r="E20" s="1"/>
      <c r="F20" s="1"/>
      <c r="G20" s="1">
        <v>35400</v>
      </c>
      <c r="H20" s="1">
        <v>1035000</v>
      </c>
      <c r="I20" s="1">
        <v>1035000</v>
      </c>
      <c r="J20" s="1">
        <v>1133750</v>
      </c>
      <c r="K20" s="1">
        <f>C20-H20-I20-J20</f>
        <v>1546250</v>
      </c>
      <c r="L20" s="1">
        <v>2333156</v>
      </c>
      <c r="M20" s="1">
        <v>2333156</v>
      </c>
      <c r="N20" s="1">
        <f>L20-M20</f>
        <v>0</v>
      </c>
      <c r="O20" s="3"/>
      <c r="P20" s="25">
        <v>1048100</v>
      </c>
      <c r="Q20" s="31"/>
      <c r="R20" s="25">
        <v>4747248.6500000004</v>
      </c>
      <c r="S20" s="25">
        <f>C20-R20</f>
        <v>2751.3499999996275</v>
      </c>
      <c r="T20" s="24">
        <f t="shared" si="1"/>
        <v>0.99942076842105276</v>
      </c>
    </row>
    <row r="21" spans="1:20" s="4" customFormat="1" ht="14.25" x14ac:dyDescent="0.2">
      <c r="A21" s="27" t="s">
        <v>81</v>
      </c>
      <c r="B21" s="2"/>
      <c r="C21" s="1">
        <v>60000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P21" s="25"/>
      <c r="Q21" s="31"/>
      <c r="R21" s="25">
        <v>59950</v>
      </c>
      <c r="S21" s="25">
        <f t="shared" si="0"/>
        <v>50</v>
      </c>
      <c r="T21" s="24">
        <f t="shared" si="1"/>
        <v>0.99916666666666665</v>
      </c>
    </row>
    <row r="22" spans="1:20" s="4" customFormat="1" ht="14.25" x14ac:dyDescent="0.2">
      <c r="A22" s="27" t="s">
        <v>58</v>
      </c>
      <c r="B22" s="2"/>
      <c r="C22" s="1">
        <v>350000</v>
      </c>
      <c r="D22" s="1"/>
      <c r="E22" s="1"/>
      <c r="F22" s="1"/>
      <c r="G22" s="1">
        <v>0</v>
      </c>
      <c r="H22" s="1">
        <v>105000</v>
      </c>
      <c r="I22" s="1">
        <v>105000</v>
      </c>
      <c r="J22" s="1">
        <v>122500</v>
      </c>
      <c r="K22" s="1">
        <f>C22-H22-I22-J22</f>
        <v>17500</v>
      </c>
      <c r="L22" s="1">
        <v>260640</v>
      </c>
      <c r="M22" s="1">
        <v>260640</v>
      </c>
      <c r="N22" s="1">
        <f>L22-M22</f>
        <v>0</v>
      </c>
      <c r="O22" s="3"/>
      <c r="P22" s="25">
        <v>0</v>
      </c>
      <c r="Q22" s="31"/>
      <c r="R22" s="25">
        <v>349533</v>
      </c>
      <c r="S22" s="25">
        <f t="shared" si="0"/>
        <v>467</v>
      </c>
      <c r="T22" s="24">
        <f t="shared" si="1"/>
        <v>0.99866571428571427</v>
      </c>
    </row>
    <row r="23" spans="1:20" s="4" customFormat="1" ht="30" x14ac:dyDescent="0.2">
      <c r="A23" s="19" t="s">
        <v>77</v>
      </c>
      <c r="B23" s="2"/>
      <c r="C23" s="1">
        <v>1951000</v>
      </c>
      <c r="D23" s="1">
        <v>1381000</v>
      </c>
      <c r="E23" s="1">
        <v>1381000</v>
      </c>
      <c r="F23" s="1">
        <v>1381000</v>
      </c>
      <c r="G23" s="1">
        <v>378100</v>
      </c>
      <c r="H23" s="1">
        <v>378100</v>
      </c>
      <c r="I23" s="1">
        <v>378100</v>
      </c>
      <c r="J23" s="1">
        <v>378100</v>
      </c>
      <c r="K23" s="1">
        <f>C23-H23-I23-J23</f>
        <v>816700</v>
      </c>
      <c r="L23" s="1">
        <f>G23+H23</f>
        <v>756200</v>
      </c>
      <c r="M23" s="1">
        <v>756132</v>
      </c>
      <c r="N23" s="1">
        <f>L23-M23</f>
        <v>68</v>
      </c>
      <c r="O23" s="3"/>
      <c r="P23" s="25">
        <v>378083</v>
      </c>
      <c r="Q23" s="31"/>
      <c r="R23" s="25">
        <v>1951000</v>
      </c>
      <c r="S23" s="25">
        <f>C23-R23</f>
        <v>0</v>
      </c>
      <c r="T23" s="24">
        <f t="shared" si="1"/>
        <v>1</v>
      </c>
    </row>
    <row r="24" spans="1:20" s="4" customFormat="1" ht="15" x14ac:dyDescent="0.2">
      <c r="A24" s="19" t="s">
        <v>38</v>
      </c>
      <c r="B24" s="2" t="s">
        <v>3</v>
      </c>
      <c r="C24" s="1">
        <v>99300</v>
      </c>
      <c r="D24" s="1">
        <v>47000</v>
      </c>
      <c r="E24" s="1">
        <v>31347</v>
      </c>
      <c r="F24" s="1">
        <f>D24-E24</f>
        <v>15653</v>
      </c>
      <c r="G24" s="1">
        <v>17500</v>
      </c>
      <c r="H24" s="1">
        <v>14000</v>
      </c>
      <c r="I24" s="1">
        <v>14000</v>
      </c>
      <c r="J24" s="1">
        <v>13500</v>
      </c>
      <c r="K24" s="1">
        <f>C24-H24-I24-J24</f>
        <v>57800</v>
      </c>
      <c r="L24" s="1">
        <v>27000</v>
      </c>
      <c r="M24" s="1">
        <v>20347</v>
      </c>
      <c r="N24" s="1">
        <f>L24-M24</f>
        <v>6653</v>
      </c>
      <c r="O24" s="3"/>
      <c r="P24" s="25">
        <v>14500</v>
      </c>
      <c r="Q24" s="31">
        <v>99300</v>
      </c>
      <c r="R24" s="25">
        <v>93266.67</v>
      </c>
      <c r="S24" s="25">
        <f t="shared" si="0"/>
        <v>6033.3300000000017</v>
      </c>
      <c r="T24" s="24">
        <f t="shared" si="1"/>
        <v>0.93924138972809668</v>
      </c>
    </row>
    <row r="25" spans="1:20" s="4" customFormat="1" ht="15" x14ac:dyDescent="0.2">
      <c r="A25" s="19" t="s">
        <v>44</v>
      </c>
      <c r="B25" s="2"/>
      <c r="C25" s="1">
        <v>1017000</v>
      </c>
      <c r="D25" s="1">
        <v>7609000</v>
      </c>
      <c r="E25" s="1"/>
      <c r="F25" s="1">
        <f>D25-E25</f>
        <v>7609000</v>
      </c>
      <c r="G25" s="1">
        <v>0</v>
      </c>
      <c r="H25" s="1">
        <v>210000</v>
      </c>
      <c r="I25" s="1">
        <v>210000</v>
      </c>
      <c r="J25" s="1">
        <v>210000</v>
      </c>
      <c r="K25" s="1">
        <f>C25-H25-I25-J25</f>
        <v>387000</v>
      </c>
      <c r="L25" s="1">
        <v>167404</v>
      </c>
      <c r="M25" s="1">
        <v>167404</v>
      </c>
      <c r="N25" s="1">
        <f>L25-M25</f>
        <v>0</v>
      </c>
      <c r="O25" s="3"/>
      <c r="P25" s="25">
        <v>1032600</v>
      </c>
      <c r="Q25" s="31">
        <v>1017000</v>
      </c>
      <c r="R25" s="25">
        <v>247437.86</v>
      </c>
      <c r="S25" s="25">
        <f>C25-R25</f>
        <v>769562.14</v>
      </c>
      <c r="T25" s="24">
        <f t="shared" si="1"/>
        <v>0.24330173058013765</v>
      </c>
    </row>
    <row r="26" spans="1:20" s="4" customFormat="1" ht="15" x14ac:dyDescent="0.2">
      <c r="A26" s="19" t="s">
        <v>12</v>
      </c>
      <c r="B26" s="2"/>
      <c r="C26" s="1">
        <v>136800</v>
      </c>
      <c r="D26" s="1">
        <v>210000</v>
      </c>
      <c r="E26" s="1">
        <v>51912</v>
      </c>
      <c r="F26" s="1">
        <f>D26-E26</f>
        <v>158088</v>
      </c>
      <c r="G26" s="1">
        <v>80000</v>
      </c>
      <c r="H26" s="1">
        <v>80000</v>
      </c>
      <c r="I26" s="1">
        <v>80000</v>
      </c>
      <c r="J26" s="1">
        <v>80000</v>
      </c>
      <c r="K26" s="1">
        <f>C26-H26-I26-J26</f>
        <v>-103200</v>
      </c>
      <c r="L26" s="1">
        <v>140000</v>
      </c>
      <c r="M26" s="1">
        <v>50697</v>
      </c>
      <c r="N26" s="1">
        <f>L26-M26</f>
        <v>89303</v>
      </c>
      <c r="O26" s="3"/>
      <c r="P26" s="25">
        <v>410700</v>
      </c>
      <c r="Q26" s="31">
        <v>136800</v>
      </c>
      <c r="R26" s="25">
        <v>33790.550000000003</v>
      </c>
      <c r="S26" s="25">
        <f>C26-R26</f>
        <v>103009.45</v>
      </c>
      <c r="T26" s="24">
        <f>R26/C26</f>
        <v>0.24700694444444446</v>
      </c>
    </row>
    <row r="27" spans="1:20" s="4" customFormat="1" ht="30" x14ac:dyDescent="0.2">
      <c r="A27" s="19" t="s">
        <v>72</v>
      </c>
      <c r="B27" s="2"/>
      <c r="C27" s="1">
        <v>12653200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25"/>
      <c r="Q27" s="31">
        <v>12653200</v>
      </c>
      <c r="R27" s="25">
        <v>11815245.300000001</v>
      </c>
      <c r="S27" s="25">
        <f t="shared" si="0"/>
        <v>837954.69999999925</v>
      </c>
      <c r="T27" s="24">
        <f t="shared" si="1"/>
        <v>0.93377527423892781</v>
      </c>
    </row>
    <row r="28" spans="1:20" s="4" customFormat="1" ht="15" x14ac:dyDescent="0.2">
      <c r="A28" s="19" t="s">
        <v>78</v>
      </c>
      <c r="B28" s="2"/>
      <c r="C28" s="1">
        <v>750000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25"/>
      <c r="Q28" s="31"/>
      <c r="R28" s="25">
        <v>650000</v>
      </c>
      <c r="S28" s="25">
        <f t="shared" si="0"/>
        <v>100000</v>
      </c>
      <c r="T28" s="24">
        <f t="shared" si="1"/>
        <v>0.8666666666666667</v>
      </c>
    </row>
    <row r="29" spans="1:20" s="4" customFormat="1" ht="45" x14ac:dyDescent="0.2">
      <c r="A29" s="19" t="s">
        <v>96</v>
      </c>
      <c r="B29" s="2"/>
      <c r="C29" s="1">
        <v>100000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  <c r="P29" s="25"/>
      <c r="Q29" s="31">
        <v>100000</v>
      </c>
      <c r="R29" s="25">
        <v>100000</v>
      </c>
      <c r="S29" s="25">
        <f t="shared" si="0"/>
        <v>0</v>
      </c>
      <c r="T29" s="24">
        <f t="shared" si="1"/>
        <v>1</v>
      </c>
    </row>
    <row r="30" spans="1:20" s="4" customFormat="1" ht="60" x14ac:dyDescent="0.2">
      <c r="A30" s="19" t="s">
        <v>87</v>
      </c>
      <c r="B30" s="2"/>
      <c r="C30" s="1">
        <v>280000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  <c r="P30" s="25"/>
      <c r="Q30" s="31"/>
      <c r="R30" s="25">
        <v>250000</v>
      </c>
      <c r="S30" s="25">
        <f t="shared" si="0"/>
        <v>30000</v>
      </c>
      <c r="T30" s="24">
        <f t="shared" si="1"/>
        <v>0.8928571428571429</v>
      </c>
    </row>
    <row r="31" spans="1:20" s="4" customFormat="1" ht="45" x14ac:dyDescent="0.2">
      <c r="A31" s="19" t="s">
        <v>88</v>
      </c>
      <c r="B31" s="2"/>
      <c r="C31" s="1">
        <v>8682500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25"/>
      <c r="Q31" s="31"/>
      <c r="R31" s="25">
        <v>8682500</v>
      </c>
      <c r="S31" s="25">
        <f t="shared" ref="S31:S37" si="7">C31-R31</f>
        <v>0</v>
      </c>
      <c r="T31" s="24">
        <f t="shared" si="1"/>
        <v>1</v>
      </c>
    </row>
    <row r="32" spans="1:20" s="4" customFormat="1" ht="75" x14ac:dyDescent="0.25">
      <c r="A32" s="36" t="s">
        <v>89</v>
      </c>
      <c r="B32" s="31"/>
      <c r="C32" s="1">
        <v>2130000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25">
        <v>2129000</v>
      </c>
      <c r="S32" s="25">
        <f t="shared" si="7"/>
        <v>1000</v>
      </c>
      <c r="T32" s="24">
        <f t="shared" si="1"/>
        <v>0.99953051643192492</v>
      </c>
    </row>
    <row r="33" spans="1:20" s="4" customFormat="1" ht="75" x14ac:dyDescent="0.25">
      <c r="A33" s="36" t="s">
        <v>90</v>
      </c>
      <c r="B33" s="31"/>
      <c r="C33" s="1">
        <v>274100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25">
        <v>270000</v>
      </c>
      <c r="S33" s="25">
        <f t="shared" si="7"/>
        <v>4100</v>
      </c>
      <c r="T33" s="24">
        <f t="shared" si="1"/>
        <v>0.98504195549069684</v>
      </c>
    </row>
    <row r="34" spans="1:20" s="4" customFormat="1" ht="90" x14ac:dyDescent="0.25">
      <c r="A34" s="36" t="s">
        <v>92</v>
      </c>
      <c r="B34" s="31"/>
      <c r="C34" s="1">
        <v>16151350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25">
        <v>14719397.93</v>
      </c>
      <c r="S34" s="25">
        <f t="shared" si="7"/>
        <v>1431952.0700000003</v>
      </c>
      <c r="T34" s="24">
        <f t="shared" si="1"/>
        <v>0.9113416482213561</v>
      </c>
    </row>
    <row r="35" spans="1:20" s="4" customFormat="1" ht="105" x14ac:dyDescent="0.25">
      <c r="A35" s="36" t="s">
        <v>97</v>
      </c>
      <c r="B35" s="31"/>
      <c r="C35" s="1">
        <v>8000000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25">
        <v>7999997</v>
      </c>
      <c r="S35" s="25">
        <f t="shared" si="7"/>
        <v>3</v>
      </c>
      <c r="T35" s="24">
        <f t="shared" si="1"/>
        <v>0.99999962499999995</v>
      </c>
    </row>
    <row r="36" spans="1:20" s="4" customFormat="1" ht="15" x14ac:dyDescent="0.2">
      <c r="A36" s="19" t="s">
        <v>68</v>
      </c>
      <c r="B36" s="2"/>
      <c r="C36" s="1">
        <v>234567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25"/>
      <c r="Q36" s="31">
        <v>234567</v>
      </c>
      <c r="R36" s="25">
        <v>233377.54</v>
      </c>
      <c r="S36" s="25">
        <f t="shared" si="7"/>
        <v>1189.4599999999919</v>
      </c>
      <c r="T36" s="24">
        <f t="shared" si="1"/>
        <v>0.9949291247276898</v>
      </c>
    </row>
    <row r="37" spans="1:20" s="4" customFormat="1" ht="15" x14ac:dyDescent="0.2">
      <c r="A37" s="19" t="s">
        <v>98</v>
      </c>
      <c r="B37" s="2"/>
      <c r="C37" s="1">
        <v>23639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25"/>
      <c r="Q37" s="31">
        <v>23639</v>
      </c>
      <c r="R37" s="25">
        <v>23639</v>
      </c>
      <c r="S37" s="25">
        <f t="shared" si="7"/>
        <v>0</v>
      </c>
      <c r="T37" s="24">
        <f t="shared" si="1"/>
        <v>1</v>
      </c>
    </row>
    <row r="38" spans="1:20" s="4" customFormat="1" ht="30" x14ac:dyDescent="0.2">
      <c r="A38" s="19" t="s">
        <v>94</v>
      </c>
      <c r="B38" s="2"/>
      <c r="C38" s="1">
        <v>350000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25"/>
      <c r="Q38" s="31"/>
      <c r="R38" s="25">
        <v>350000</v>
      </c>
      <c r="S38" s="25">
        <f t="shared" si="0"/>
        <v>0</v>
      </c>
      <c r="T38" s="24">
        <f t="shared" si="1"/>
        <v>1</v>
      </c>
    </row>
    <row r="39" spans="1:20" s="4" customFormat="1" ht="30" x14ac:dyDescent="0.2">
      <c r="A39" s="19" t="s">
        <v>95</v>
      </c>
      <c r="B39" s="2"/>
      <c r="C39" s="1">
        <v>1400200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25"/>
      <c r="Q39" s="31"/>
      <c r="R39" s="25">
        <v>1400200</v>
      </c>
      <c r="S39" s="25">
        <f t="shared" si="0"/>
        <v>0</v>
      </c>
      <c r="T39" s="24">
        <f t="shared" si="1"/>
        <v>1</v>
      </c>
    </row>
    <row r="40" spans="1:20" s="4" customFormat="1" ht="45" x14ac:dyDescent="0.2">
      <c r="A40" s="19" t="s">
        <v>82</v>
      </c>
      <c r="B40" s="2"/>
      <c r="C40" s="1">
        <v>257485.34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25"/>
      <c r="Q40" s="31">
        <v>257485.34</v>
      </c>
      <c r="R40" s="25">
        <v>257485.34</v>
      </c>
      <c r="S40" s="25">
        <f t="shared" si="0"/>
        <v>0</v>
      </c>
      <c r="T40" s="24">
        <f t="shared" si="1"/>
        <v>1</v>
      </c>
    </row>
    <row r="41" spans="1:20" s="4" customFormat="1" ht="30" x14ac:dyDescent="0.2">
      <c r="A41" s="19" t="s">
        <v>83</v>
      </c>
      <c r="B41" s="2"/>
      <c r="C41" s="1">
        <v>22503652.579999998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25"/>
      <c r="Q41" s="31">
        <v>22503652.579999998</v>
      </c>
      <c r="R41" s="25">
        <v>22431227.309999999</v>
      </c>
      <c r="S41" s="25">
        <f t="shared" si="0"/>
        <v>72425.269999999553</v>
      </c>
      <c r="T41" s="24">
        <f t="shared" si="1"/>
        <v>0.99678162157265227</v>
      </c>
    </row>
    <row r="42" spans="1:20" s="4" customFormat="1" ht="15" x14ac:dyDescent="0.2">
      <c r="A42" s="19" t="s">
        <v>84</v>
      </c>
      <c r="B42" s="2"/>
      <c r="C42" s="1">
        <v>1933873.57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25"/>
      <c r="Q42" s="31">
        <v>1933873.57</v>
      </c>
      <c r="R42" s="25">
        <v>1898764.18</v>
      </c>
      <c r="S42" s="25">
        <f t="shared" si="0"/>
        <v>35109.39000000013</v>
      </c>
      <c r="T42" s="24">
        <f t="shared" si="1"/>
        <v>0.98184504377915449</v>
      </c>
    </row>
    <row r="43" spans="1:20" s="4" customFormat="1" ht="30" x14ac:dyDescent="0.2">
      <c r="A43" s="19" t="s">
        <v>95</v>
      </c>
      <c r="B43" s="2"/>
      <c r="C43" s="1">
        <v>265000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25"/>
      <c r="Q43" s="31"/>
      <c r="R43" s="25">
        <v>255000</v>
      </c>
      <c r="S43" s="25">
        <f t="shared" si="0"/>
        <v>10000</v>
      </c>
      <c r="T43" s="24">
        <f t="shared" si="1"/>
        <v>0.96226415094339623</v>
      </c>
    </row>
    <row r="44" spans="1:20" s="4" customFormat="1" ht="33" customHeight="1" x14ac:dyDescent="0.2">
      <c r="A44" s="19" t="s">
        <v>100</v>
      </c>
      <c r="B44" s="2"/>
      <c r="C44" s="1">
        <v>7098100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25"/>
      <c r="Q44" s="31">
        <v>7098100</v>
      </c>
      <c r="R44" s="25">
        <v>7098100</v>
      </c>
      <c r="S44" s="25">
        <f t="shared" si="0"/>
        <v>0</v>
      </c>
      <c r="T44" s="24">
        <f t="shared" si="1"/>
        <v>1</v>
      </c>
    </row>
    <row r="45" spans="1:20" s="8" customFormat="1" ht="18.75" x14ac:dyDescent="0.2">
      <c r="A45" s="20" t="s">
        <v>46</v>
      </c>
      <c r="B45" s="7"/>
      <c r="C45" s="29">
        <f>C4+C5+C6+C7+C8+C11+C12+C13+C14+C15+C16+C17+C27+C28+C30+C24+C25+C26+C36+C31+C32+C33+C34+C38+C43+C39+C29+C35+C37+C40+C41+C42+C44</f>
        <v>1230253390.4699998</v>
      </c>
      <c r="D45" s="29">
        <f t="shared" ref="D45:P45" si="8">D4+D5+D6+D7+D8+D11+D12+D13+D14+D15+D16+D17+D27+D28+D30+D24+D25+D26+D36+D31+D32+D33+D34+D38+D43+D39+D29+D35+D37+D40+D41+D42+D44</f>
        <v>100958690</v>
      </c>
      <c r="E45" s="29">
        <f t="shared" si="8"/>
        <v>92687635</v>
      </c>
      <c r="F45" s="29">
        <f t="shared" si="8"/>
        <v>9652055</v>
      </c>
      <c r="G45" s="29">
        <f t="shared" si="8"/>
        <v>169385009</v>
      </c>
      <c r="H45" s="29">
        <f t="shared" si="8"/>
        <v>241296917</v>
      </c>
      <c r="I45" s="29">
        <f t="shared" si="8"/>
        <v>227704116</v>
      </c>
      <c r="J45" s="29">
        <f t="shared" si="8"/>
        <v>238964358</v>
      </c>
      <c r="K45" s="29">
        <f t="shared" si="8"/>
        <v>438093331.98000002</v>
      </c>
      <c r="L45" s="29">
        <f t="shared" si="8"/>
        <v>419548955</v>
      </c>
      <c r="M45" s="29">
        <f t="shared" si="8"/>
        <v>418833383.88</v>
      </c>
      <c r="N45" s="29">
        <f t="shared" si="8"/>
        <v>715571.12000000011</v>
      </c>
      <c r="O45" s="29">
        <f t="shared" si="8"/>
        <v>0</v>
      </c>
      <c r="P45" s="29">
        <f t="shared" si="8"/>
        <v>255883272</v>
      </c>
      <c r="Q45" s="29"/>
      <c r="R45" s="29">
        <f>R4+R5+R6+R7+R8+R11+R12+R13+R14+R15+R16+R17+R27+R28+R30+R24+R25+R26+R36+R31+R32+R33+R34+R38+R43+R39+R29+R35+R37+R40+R41+R42+R44</f>
        <v>1223036180.5699999</v>
      </c>
      <c r="S45" s="29">
        <f>S4+S5+S6+S7+S8+S11+S12+S13+S14+S15+S16+S17+S27+S28+S30+S24+S25+S26+S36+S31+S32+S33+S34+S38+S43+S39+S29+S35+S40+S41+S42+S44</f>
        <v>7217209.90000006</v>
      </c>
      <c r="T45" s="24">
        <f>R45/C45</f>
        <v>0.99413355821174154</v>
      </c>
    </row>
    <row r="46" spans="1:20" s="8" customFormat="1" ht="15.75" hidden="1" x14ac:dyDescent="0.2">
      <c r="A46" s="19" t="s">
        <v>68</v>
      </c>
      <c r="B46" s="7"/>
      <c r="C46" s="1"/>
      <c r="D46" s="17"/>
      <c r="E46" s="17"/>
      <c r="F46" s="17"/>
      <c r="G46" s="17"/>
      <c r="H46" s="17"/>
      <c r="I46" s="17"/>
      <c r="J46" s="17"/>
      <c r="K46" s="17"/>
      <c r="L46" s="1">
        <v>353200</v>
      </c>
      <c r="M46" s="1">
        <v>353159</v>
      </c>
      <c r="N46" s="1">
        <f t="shared" ref="N46:N52" si="9">L46-M46</f>
        <v>41</v>
      </c>
      <c r="O46" s="1"/>
      <c r="P46" s="26"/>
      <c r="Q46" s="34"/>
      <c r="R46" s="25">
        <v>0</v>
      </c>
      <c r="S46" s="25">
        <f>C46-R46</f>
        <v>0</v>
      </c>
      <c r="T46" s="24" t="e">
        <f t="shared" si="1"/>
        <v>#DIV/0!</v>
      </c>
    </row>
    <row r="47" spans="1:20" s="8" customFormat="1" ht="15.75" hidden="1" x14ac:dyDescent="0.2">
      <c r="A47" s="19" t="s">
        <v>67</v>
      </c>
      <c r="B47" s="7"/>
      <c r="C47" s="1"/>
      <c r="D47" s="17"/>
      <c r="E47" s="17"/>
      <c r="F47" s="17"/>
      <c r="G47" s="17"/>
      <c r="H47" s="17"/>
      <c r="I47" s="17"/>
      <c r="J47" s="17"/>
      <c r="K47" s="17"/>
      <c r="L47" s="1">
        <v>34700</v>
      </c>
      <c r="M47" s="1">
        <v>34660</v>
      </c>
      <c r="N47" s="1">
        <f t="shared" si="9"/>
        <v>40</v>
      </c>
      <c r="O47" s="1"/>
      <c r="P47" s="26"/>
      <c r="Q47" s="34"/>
      <c r="R47" s="25">
        <v>0</v>
      </c>
      <c r="S47" s="25">
        <f>C47-R47</f>
        <v>0</v>
      </c>
      <c r="T47" s="24" t="e">
        <f t="shared" si="1"/>
        <v>#DIV/0!</v>
      </c>
    </row>
    <row r="48" spans="1:20" s="4" customFormat="1" ht="15" hidden="1" x14ac:dyDescent="0.2">
      <c r="A48" s="19" t="s">
        <v>13</v>
      </c>
      <c r="B48" s="2" t="s">
        <v>14</v>
      </c>
      <c r="C48" s="1"/>
      <c r="D48" s="1">
        <v>8120200</v>
      </c>
      <c r="E48" s="1">
        <v>8120200</v>
      </c>
      <c r="F48" s="1">
        <f>D48-E48</f>
        <v>0</v>
      </c>
      <c r="G48" s="1">
        <v>8120000</v>
      </c>
      <c r="H48" s="1">
        <v>0</v>
      </c>
      <c r="I48" s="1">
        <v>5000000</v>
      </c>
      <c r="J48" s="1">
        <v>3120000</v>
      </c>
      <c r="K48" s="1">
        <f>C48-H48-I48-J48</f>
        <v>-8120000</v>
      </c>
      <c r="L48" s="1">
        <f>G48+H48</f>
        <v>8120000</v>
      </c>
      <c r="M48" s="1">
        <v>8120000</v>
      </c>
      <c r="N48" s="1">
        <f t="shared" si="9"/>
        <v>0</v>
      </c>
      <c r="O48" s="3"/>
      <c r="P48" s="25"/>
      <c r="Q48" s="33"/>
      <c r="R48" s="25">
        <v>0</v>
      </c>
      <c r="S48" s="25">
        <v>0</v>
      </c>
      <c r="T48" s="24" t="e">
        <f t="shared" si="1"/>
        <v>#DIV/0!</v>
      </c>
    </row>
    <row r="49" spans="1:20" s="4" customFormat="1" ht="15" x14ac:dyDescent="0.2">
      <c r="A49" s="19" t="s">
        <v>15</v>
      </c>
      <c r="B49" s="2" t="s">
        <v>14</v>
      </c>
      <c r="C49" s="1">
        <v>117203900</v>
      </c>
      <c r="D49" s="1">
        <v>185380000</v>
      </c>
      <c r="E49" s="1">
        <v>98634835</v>
      </c>
      <c r="F49" s="1">
        <f>D49-E49</f>
        <v>86745165</v>
      </c>
      <c r="G49" s="1">
        <v>47465000</v>
      </c>
      <c r="H49" s="1">
        <v>52458000</v>
      </c>
      <c r="I49" s="1">
        <v>52458000</v>
      </c>
      <c r="J49" s="1">
        <v>52458000</v>
      </c>
      <c r="K49" s="1">
        <f>C49-H49-I49-J49</f>
        <v>-40170100</v>
      </c>
      <c r="L49" s="1">
        <v>124720000</v>
      </c>
      <c r="M49" s="1">
        <v>61137355</v>
      </c>
      <c r="N49" s="1">
        <f t="shared" si="9"/>
        <v>63582645</v>
      </c>
      <c r="O49" s="3"/>
      <c r="P49" s="25">
        <v>62639970</v>
      </c>
      <c r="Q49" s="31"/>
      <c r="R49" s="25">
        <v>113434519</v>
      </c>
      <c r="S49" s="25">
        <f t="shared" si="0"/>
        <v>3769381</v>
      </c>
      <c r="T49" s="24">
        <f t="shared" si="1"/>
        <v>0.96783911627514096</v>
      </c>
    </row>
    <row r="50" spans="1:20" s="4" customFormat="1" ht="15" x14ac:dyDescent="0.2">
      <c r="A50" s="19" t="s">
        <v>16</v>
      </c>
      <c r="B50" s="2" t="s">
        <v>14</v>
      </c>
      <c r="C50" s="1">
        <v>39220000</v>
      </c>
      <c r="D50" s="1">
        <v>24669450</v>
      </c>
      <c r="E50" s="1">
        <v>24669450</v>
      </c>
      <c r="F50" s="1">
        <f>D50-E50</f>
        <v>0</v>
      </c>
      <c r="G50" s="1">
        <v>8995500</v>
      </c>
      <c r="H50" s="1">
        <v>9700250</v>
      </c>
      <c r="I50" s="1">
        <v>8995500</v>
      </c>
      <c r="J50" s="1">
        <v>8995500</v>
      </c>
      <c r="K50" s="1">
        <f>C50-H50-I50-J50</f>
        <v>11528750</v>
      </c>
      <c r="L50" s="1">
        <v>16921383</v>
      </c>
      <c r="M50" s="1">
        <v>16921383</v>
      </c>
      <c r="N50" s="1">
        <f t="shared" si="9"/>
        <v>0</v>
      </c>
      <c r="O50" s="3"/>
      <c r="P50" s="25">
        <v>9279320</v>
      </c>
      <c r="Q50" s="31"/>
      <c r="R50" s="25">
        <v>39220000</v>
      </c>
      <c r="S50" s="25">
        <f t="shared" si="0"/>
        <v>0</v>
      </c>
      <c r="T50" s="24">
        <f t="shared" si="1"/>
        <v>1</v>
      </c>
    </row>
    <row r="51" spans="1:20" s="4" customFormat="1" ht="15" x14ac:dyDescent="0.2">
      <c r="A51" s="19" t="s">
        <v>17</v>
      </c>
      <c r="B51" s="2" t="s">
        <v>14</v>
      </c>
      <c r="C51" s="1">
        <v>630218200</v>
      </c>
      <c r="D51" s="1">
        <v>271961200</v>
      </c>
      <c r="E51" s="1">
        <v>271961200</v>
      </c>
      <c r="F51" s="1">
        <f>D51-E51</f>
        <v>0</v>
      </c>
      <c r="G51" s="1">
        <v>112426480</v>
      </c>
      <c r="H51" s="1">
        <v>135909000</v>
      </c>
      <c r="I51" s="1">
        <v>135909000</v>
      </c>
      <c r="J51" s="1">
        <v>135909000</v>
      </c>
      <c r="K51" s="1">
        <f>C51-H51-I51-J51</f>
        <v>222491200</v>
      </c>
      <c r="L51" s="1">
        <v>241115170</v>
      </c>
      <c r="M51" s="1">
        <v>241115170</v>
      </c>
      <c r="N51" s="1">
        <f t="shared" si="9"/>
        <v>0</v>
      </c>
      <c r="O51" s="3"/>
      <c r="P51" s="25">
        <v>137944510</v>
      </c>
      <c r="Q51" s="31"/>
      <c r="R51" s="25">
        <v>630218200</v>
      </c>
      <c r="S51" s="25">
        <f t="shared" si="0"/>
        <v>0</v>
      </c>
      <c r="T51" s="24">
        <f t="shared" si="1"/>
        <v>1</v>
      </c>
    </row>
    <row r="52" spans="1:20" s="4" customFormat="1" ht="15" x14ac:dyDescent="0.2">
      <c r="A52" s="19" t="s">
        <v>18</v>
      </c>
      <c r="B52" s="2" t="s">
        <v>14</v>
      </c>
      <c r="C52" s="1">
        <v>246877100</v>
      </c>
      <c r="D52" s="1">
        <v>110850800</v>
      </c>
      <c r="E52" s="1">
        <v>110850800</v>
      </c>
      <c r="F52" s="1">
        <f>D52-E52</f>
        <v>0</v>
      </c>
      <c r="G52" s="1">
        <v>48996641</v>
      </c>
      <c r="H52" s="1">
        <v>52971300</v>
      </c>
      <c r="I52" s="1">
        <v>60301120</v>
      </c>
      <c r="J52" s="1">
        <v>52971300</v>
      </c>
      <c r="K52" s="1">
        <f>C52-H52-I52-J52</f>
        <v>80633380</v>
      </c>
      <c r="L52" s="1">
        <v>103934320</v>
      </c>
      <c r="M52" s="1">
        <v>103934320</v>
      </c>
      <c r="N52" s="1">
        <f t="shared" si="9"/>
        <v>0</v>
      </c>
      <c r="O52" s="3"/>
      <c r="P52" s="25">
        <v>58014107</v>
      </c>
      <c r="Q52" s="31"/>
      <c r="R52" s="25">
        <v>246877100</v>
      </c>
      <c r="S52" s="25">
        <f t="shared" si="0"/>
        <v>0</v>
      </c>
      <c r="T52" s="24">
        <f t="shared" si="1"/>
        <v>1</v>
      </c>
    </row>
    <row r="53" spans="1:20" s="4" customFormat="1" ht="15" x14ac:dyDescent="0.2">
      <c r="A53" s="19" t="s">
        <v>79</v>
      </c>
      <c r="B53" s="2"/>
      <c r="C53" s="1">
        <v>5204200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25"/>
      <c r="Q53" s="31"/>
      <c r="R53" s="25">
        <v>4916800</v>
      </c>
      <c r="S53" s="25">
        <f t="shared" si="0"/>
        <v>287400</v>
      </c>
      <c r="T53" s="24">
        <f t="shared" si="1"/>
        <v>0.94477537373659737</v>
      </c>
    </row>
    <row r="54" spans="1:20" s="4" customFormat="1" ht="15" x14ac:dyDescent="0.2">
      <c r="A54" s="19" t="s">
        <v>85</v>
      </c>
      <c r="B54" s="2"/>
      <c r="C54" s="1">
        <v>13987800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25"/>
      <c r="Q54" s="31">
        <v>13987800</v>
      </c>
      <c r="R54" s="25">
        <v>13987800</v>
      </c>
      <c r="S54" s="25">
        <f t="shared" si="0"/>
        <v>0</v>
      </c>
      <c r="T54" s="24">
        <f t="shared" si="1"/>
        <v>1</v>
      </c>
    </row>
    <row r="55" spans="1:20" s="4" customFormat="1" ht="15" x14ac:dyDescent="0.2">
      <c r="A55" s="19" t="s">
        <v>99</v>
      </c>
      <c r="B55" s="2"/>
      <c r="C55" s="1">
        <v>10200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25"/>
      <c r="Q55" s="31">
        <v>10200</v>
      </c>
      <c r="R55" s="25">
        <v>10200</v>
      </c>
      <c r="S55" s="25">
        <f t="shared" si="0"/>
        <v>0</v>
      </c>
      <c r="T55" s="24">
        <f t="shared" si="1"/>
        <v>1</v>
      </c>
    </row>
    <row r="56" spans="1:20" s="4" customFormat="1" ht="15" x14ac:dyDescent="0.2">
      <c r="A56" s="19" t="s">
        <v>19</v>
      </c>
      <c r="B56" s="2" t="s">
        <v>14</v>
      </c>
      <c r="C56" s="1">
        <v>1033320300</v>
      </c>
      <c r="D56" s="1">
        <v>368134600</v>
      </c>
      <c r="E56" s="1">
        <v>368134600</v>
      </c>
      <c r="F56" s="1">
        <f>D56-E56</f>
        <v>0</v>
      </c>
      <c r="G56" s="1">
        <v>136915150</v>
      </c>
      <c r="H56" s="1">
        <v>138488750</v>
      </c>
      <c r="I56" s="1">
        <v>136455750</v>
      </c>
      <c r="J56" s="1">
        <v>138488750</v>
      </c>
      <c r="K56" s="1">
        <f t="shared" ref="K56:K73" si="10">C56-H56-I56-J56</f>
        <v>619887050</v>
      </c>
      <c r="L56" s="1">
        <v>267410270</v>
      </c>
      <c r="M56" s="1">
        <v>267410270</v>
      </c>
      <c r="N56" s="1">
        <f t="shared" ref="N56:N63" si="11">L56-M56</f>
        <v>0</v>
      </c>
      <c r="O56" s="3"/>
      <c r="P56" s="25">
        <v>141942310</v>
      </c>
      <c r="Q56" s="31" t="s">
        <v>93</v>
      </c>
      <c r="R56" s="25">
        <v>1033320300</v>
      </c>
      <c r="S56" s="25">
        <f t="shared" si="0"/>
        <v>0</v>
      </c>
      <c r="T56" s="24">
        <f t="shared" si="1"/>
        <v>1</v>
      </c>
    </row>
    <row r="57" spans="1:20" s="4" customFormat="1" ht="15" x14ac:dyDescent="0.2">
      <c r="A57" s="19" t="s">
        <v>20</v>
      </c>
      <c r="B57" s="2" t="s">
        <v>14</v>
      </c>
      <c r="C57" s="1">
        <v>119582000</v>
      </c>
      <c r="D57" s="1">
        <v>41551400</v>
      </c>
      <c r="E57" s="1">
        <v>16451900</v>
      </c>
      <c r="F57" s="1">
        <f>D57-E57</f>
        <v>25099500</v>
      </c>
      <c r="G57" s="1">
        <v>7743730</v>
      </c>
      <c r="H57" s="1">
        <v>10415500</v>
      </c>
      <c r="I57" s="1">
        <v>10415500</v>
      </c>
      <c r="J57" s="1">
        <v>10570500</v>
      </c>
      <c r="K57" s="1">
        <f t="shared" si="10"/>
        <v>88180500</v>
      </c>
      <c r="L57" s="1">
        <v>27973579</v>
      </c>
      <c r="M57" s="1">
        <v>17973579</v>
      </c>
      <c r="N57" s="1">
        <f t="shared" si="11"/>
        <v>10000000</v>
      </c>
      <c r="O57" s="3"/>
      <c r="P57" s="25">
        <v>10904460</v>
      </c>
      <c r="Q57" s="31"/>
      <c r="R57" s="25">
        <v>119582000</v>
      </c>
      <c r="S57" s="25">
        <f t="shared" si="0"/>
        <v>0</v>
      </c>
      <c r="T57" s="24">
        <f t="shared" si="1"/>
        <v>1</v>
      </c>
    </row>
    <row r="58" spans="1:20" s="4" customFormat="1" ht="15" x14ac:dyDescent="0.2">
      <c r="A58" s="19" t="s">
        <v>21</v>
      </c>
      <c r="B58" s="2" t="s">
        <v>14</v>
      </c>
      <c r="C58" s="1">
        <v>222224000</v>
      </c>
      <c r="D58" s="1">
        <v>39207500</v>
      </c>
      <c r="E58" s="1">
        <v>38962500</v>
      </c>
      <c r="F58" s="1">
        <f t="shared" ref="F58:F73" si="12">D58-E58</f>
        <v>245000</v>
      </c>
      <c r="G58" s="1">
        <v>14628943</v>
      </c>
      <c r="H58" s="1">
        <v>13971300</v>
      </c>
      <c r="I58" s="1">
        <v>13971300</v>
      </c>
      <c r="J58" s="1">
        <v>13979900</v>
      </c>
      <c r="K58" s="1">
        <f t="shared" si="10"/>
        <v>180301500</v>
      </c>
      <c r="L58" s="1">
        <v>40847960</v>
      </c>
      <c r="M58" s="1">
        <v>40847960</v>
      </c>
      <c r="N58" s="1">
        <f t="shared" si="11"/>
        <v>0</v>
      </c>
      <c r="O58" s="3"/>
      <c r="P58" s="25">
        <v>14409500</v>
      </c>
      <c r="Q58" s="31"/>
      <c r="R58" s="25">
        <v>222224000</v>
      </c>
      <c r="S58" s="25">
        <f t="shared" si="0"/>
        <v>0</v>
      </c>
      <c r="T58" s="24">
        <f t="shared" si="1"/>
        <v>1</v>
      </c>
    </row>
    <row r="59" spans="1:20" s="4" customFormat="1" ht="15" x14ac:dyDescent="0.2">
      <c r="A59" s="19" t="s">
        <v>22</v>
      </c>
      <c r="B59" s="2" t="s">
        <v>14</v>
      </c>
      <c r="C59" s="1">
        <v>2076257300</v>
      </c>
      <c r="D59" s="1">
        <v>1005733000</v>
      </c>
      <c r="E59" s="1">
        <v>703565400</v>
      </c>
      <c r="F59" s="1">
        <f t="shared" si="12"/>
        <v>302167600</v>
      </c>
      <c r="G59" s="1">
        <v>261817920</v>
      </c>
      <c r="H59" s="1">
        <v>393916000</v>
      </c>
      <c r="I59" s="1">
        <v>393916000</v>
      </c>
      <c r="J59" s="1">
        <v>393916000</v>
      </c>
      <c r="K59" s="1">
        <f t="shared" si="10"/>
        <v>894509300</v>
      </c>
      <c r="L59" s="1">
        <f>G59+H59</f>
        <v>655733920</v>
      </c>
      <c r="M59" s="1">
        <v>345623900</v>
      </c>
      <c r="N59" s="1">
        <f t="shared" si="11"/>
        <v>310110020</v>
      </c>
      <c r="O59" s="3"/>
      <c r="P59" s="25">
        <v>393915925</v>
      </c>
      <c r="Q59" s="35">
        <v>2076257300</v>
      </c>
      <c r="R59" s="25">
        <v>1997634985</v>
      </c>
      <c r="S59" s="25">
        <f t="shared" ref="S59:S81" si="13">C59-R59</f>
        <v>78622315</v>
      </c>
      <c r="T59" s="24">
        <f t="shared" si="1"/>
        <v>0.96213267257386648</v>
      </c>
    </row>
    <row r="60" spans="1:20" s="4" customFormat="1" ht="15" x14ac:dyDescent="0.2">
      <c r="A60" s="19" t="s">
        <v>23</v>
      </c>
      <c r="B60" s="2"/>
      <c r="C60" s="1">
        <v>12318000</v>
      </c>
      <c r="D60" s="1"/>
      <c r="E60" s="1"/>
      <c r="F60" s="1"/>
      <c r="G60" s="1">
        <v>3250000</v>
      </c>
      <c r="H60" s="1">
        <v>3250000</v>
      </c>
      <c r="I60" s="1"/>
      <c r="J60" s="1"/>
      <c r="K60" s="1"/>
      <c r="L60" s="1">
        <v>6457000</v>
      </c>
      <c r="M60" s="1">
        <v>6457000</v>
      </c>
      <c r="N60" s="1">
        <f t="shared" si="11"/>
        <v>0</v>
      </c>
      <c r="O60" s="3"/>
      <c r="P60" s="25">
        <v>3250000</v>
      </c>
      <c r="Q60" s="31"/>
      <c r="R60" s="25">
        <v>12194977.48</v>
      </c>
      <c r="S60" s="25">
        <f t="shared" si="13"/>
        <v>123022.51999999955</v>
      </c>
      <c r="T60" s="24">
        <f t="shared" si="1"/>
        <v>0.99001278454294528</v>
      </c>
    </row>
    <row r="61" spans="1:20" s="4" customFormat="1" ht="15" x14ac:dyDescent="0.2">
      <c r="A61" s="19" t="s">
        <v>24</v>
      </c>
      <c r="B61" s="2" t="s">
        <v>14</v>
      </c>
      <c r="C61" s="1">
        <v>666908800</v>
      </c>
      <c r="D61" s="1">
        <v>445904000</v>
      </c>
      <c r="E61" s="1">
        <v>445904000</v>
      </c>
      <c r="F61" s="1">
        <f t="shared" si="12"/>
        <v>0</v>
      </c>
      <c r="G61" s="1">
        <v>156917740</v>
      </c>
      <c r="H61" s="1">
        <v>159358500</v>
      </c>
      <c r="I61" s="1">
        <v>159358500</v>
      </c>
      <c r="J61" s="1">
        <v>159165500</v>
      </c>
      <c r="K61" s="1">
        <f t="shared" si="10"/>
        <v>189026300</v>
      </c>
      <c r="L61" s="1">
        <v>315322200</v>
      </c>
      <c r="M61" s="1">
        <v>315322200</v>
      </c>
      <c r="N61" s="1">
        <f t="shared" si="11"/>
        <v>0</v>
      </c>
      <c r="O61" s="3"/>
      <c r="P61" s="25">
        <v>159969250</v>
      </c>
      <c r="Q61" s="31"/>
      <c r="R61" s="25">
        <v>666908800</v>
      </c>
      <c r="S61" s="25">
        <f t="shared" si="13"/>
        <v>0</v>
      </c>
      <c r="T61" s="24">
        <f t="shared" si="1"/>
        <v>1</v>
      </c>
    </row>
    <row r="62" spans="1:20" s="4" customFormat="1" ht="15" x14ac:dyDescent="0.2">
      <c r="A62" s="19" t="s">
        <v>80</v>
      </c>
      <c r="B62" s="2" t="s">
        <v>14</v>
      </c>
      <c r="C62" s="1">
        <v>2140800</v>
      </c>
      <c r="D62" s="1">
        <v>4921000</v>
      </c>
      <c r="E62" s="1">
        <v>3280000</v>
      </c>
      <c r="F62" s="1">
        <f t="shared" si="12"/>
        <v>1641000</v>
      </c>
      <c r="G62" s="1">
        <v>810000</v>
      </c>
      <c r="H62" s="1">
        <v>0</v>
      </c>
      <c r="I62" s="1">
        <v>1269300</v>
      </c>
      <c r="J62" s="1">
        <v>1266400</v>
      </c>
      <c r="K62" s="1">
        <f t="shared" si="10"/>
        <v>-394900</v>
      </c>
      <c r="L62" s="1">
        <f>G62+H62</f>
        <v>810000</v>
      </c>
      <c r="M62" s="1">
        <v>810000</v>
      </c>
      <c r="N62" s="1">
        <f t="shared" si="11"/>
        <v>0</v>
      </c>
      <c r="O62" s="3"/>
      <c r="P62" s="25"/>
      <c r="Q62" s="31"/>
      <c r="R62" s="25">
        <v>1829824.29</v>
      </c>
      <c r="S62" s="25">
        <f t="shared" si="13"/>
        <v>310975.70999999996</v>
      </c>
      <c r="T62" s="24">
        <f t="shared" si="1"/>
        <v>0.85473855100896867</v>
      </c>
    </row>
    <row r="63" spans="1:20" s="4" customFormat="1" ht="15" x14ac:dyDescent="0.2">
      <c r="A63" s="19" t="s">
        <v>25</v>
      </c>
      <c r="B63" s="2" t="s">
        <v>14</v>
      </c>
      <c r="C63" s="1">
        <v>15300000</v>
      </c>
      <c r="D63" s="1">
        <v>16584300</v>
      </c>
      <c r="E63" s="1">
        <v>16584300</v>
      </c>
      <c r="F63" s="1">
        <f t="shared" si="12"/>
        <v>0</v>
      </c>
      <c r="G63" s="1">
        <v>5533500</v>
      </c>
      <c r="H63" s="1">
        <v>5593000</v>
      </c>
      <c r="I63" s="1">
        <v>5593000</v>
      </c>
      <c r="J63" s="1">
        <v>5204000</v>
      </c>
      <c r="K63" s="1">
        <f t="shared" si="10"/>
        <v>-1090000</v>
      </c>
      <c r="L63" s="1">
        <v>11398000</v>
      </c>
      <c r="M63" s="1">
        <v>11398000</v>
      </c>
      <c r="N63" s="1">
        <f t="shared" si="11"/>
        <v>0</v>
      </c>
      <c r="O63" s="3"/>
      <c r="P63" s="25">
        <v>5186500</v>
      </c>
      <c r="Q63" s="31"/>
      <c r="R63" s="25">
        <v>15300000</v>
      </c>
      <c r="S63" s="25">
        <f t="shared" si="13"/>
        <v>0</v>
      </c>
      <c r="T63" s="24">
        <f t="shared" si="1"/>
        <v>1</v>
      </c>
    </row>
    <row r="64" spans="1:20" s="4" customFormat="1" ht="15" x14ac:dyDescent="0.2">
      <c r="A64" s="19" t="s">
        <v>26</v>
      </c>
      <c r="B64" s="2" t="s">
        <v>14</v>
      </c>
      <c r="C64" s="1">
        <v>15177400</v>
      </c>
      <c r="D64" s="1">
        <v>3940600</v>
      </c>
      <c r="E64" s="1">
        <v>1772877</v>
      </c>
      <c r="F64" s="1">
        <f t="shared" si="12"/>
        <v>2167723</v>
      </c>
      <c r="G64" s="1">
        <v>568957</v>
      </c>
      <c r="H64" s="1">
        <v>1054550</v>
      </c>
      <c r="I64" s="1">
        <v>1054550</v>
      </c>
      <c r="J64" s="1">
        <v>1055450</v>
      </c>
      <c r="K64" s="1">
        <f t="shared" si="10"/>
        <v>12012850</v>
      </c>
      <c r="L64" s="1">
        <v>2295070</v>
      </c>
      <c r="M64" s="1">
        <v>1325570</v>
      </c>
      <c r="N64" s="1">
        <f t="shared" ref="N64:N73" si="14">L64-M64</f>
        <v>969500</v>
      </c>
      <c r="O64" s="3"/>
      <c r="P64" s="25">
        <v>992220</v>
      </c>
      <c r="Q64" s="31"/>
      <c r="R64" s="25">
        <v>15177400</v>
      </c>
      <c r="S64" s="25">
        <f t="shared" si="13"/>
        <v>0</v>
      </c>
      <c r="T64" s="24">
        <f t="shared" si="1"/>
        <v>1</v>
      </c>
    </row>
    <row r="65" spans="1:20" s="4" customFormat="1" ht="30" x14ac:dyDescent="0.2">
      <c r="A65" s="19" t="s">
        <v>27</v>
      </c>
      <c r="B65" s="2" t="s">
        <v>14</v>
      </c>
      <c r="C65" s="1">
        <v>3166800</v>
      </c>
      <c r="D65" s="1">
        <v>2729800</v>
      </c>
      <c r="E65" s="1">
        <v>2729800</v>
      </c>
      <c r="F65" s="1">
        <f t="shared" si="12"/>
        <v>0</v>
      </c>
      <c r="G65" s="1">
        <v>1128000</v>
      </c>
      <c r="H65" s="1">
        <v>1128000</v>
      </c>
      <c r="I65" s="1">
        <v>935000</v>
      </c>
      <c r="J65" s="1">
        <v>912000</v>
      </c>
      <c r="K65" s="1">
        <f t="shared" si="10"/>
        <v>191800</v>
      </c>
      <c r="L65" s="1">
        <v>2092500</v>
      </c>
      <c r="M65" s="1">
        <v>2092500</v>
      </c>
      <c r="N65" s="1">
        <f t="shared" si="14"/>
        <v>0</v>
      </c>
      <c r="O65" s="3"/>
      <c r="P65" s="25">
        <v>3313600</v>
      </c>
      <c r="Q65" s="31"/>
      <c r="R65" s="25">
        <v>3063800</v>
      </c>
      <c r="S65" s="25">
        <f t="shared" si="13"/>
        <v>103000</v>
      </c>
      <c r="T65" s="24">
        <f t="shared" si="1"/>
        <v>0.96747505368195019</v>
      </c>
    </row>
    <row r="66" spans="1:20" s="4" customFormat="1" ht="30" x14ac:dyDescent="0.2">
      <c r="A66" s="19" t="s">
        <v>28</v>
      </c>
      <c r="B66" s="2" t="s">
        <v>14</v>
      </c>
      <c r="C66" s="1">
        <v>158420000</v>
      </c>
      <c r="D66" s="1">
        <v>99970000</v>
      </c>
      <c r="E66" s="1">
        <v>99382000</v>
      </c>
      <c r="F66" s="1">
        <f t="shared" si="12"/>
        <v>588000</v>
      </c>
      <c r="G66" s="1">
        <v>35489865</v>
      </c>
      <c r="H66" s="1">
        <v>32160500</v>
      </c>
      <c r="I66" s="1">
        <v>32160500</v>
      </c>
      <c r="J66" s="1">
        <v>31254500</v>
      </c>
      <c r="K66" s="1">
        <f t="shared" si="10"/>
        <v>62844500</v>
      </c>
      <c r="L66" s="1">
        <v>72648010</v>
      </c>
      <c r="M66" s="1">
        <v>72648010</v>
      </c>
      <c r="N66" s="1">
        <f t="shared" si="14"/>
        <v>0</v>
      </c>
      <c r="O66" s="3"/>
      <c r="P66" s="25">
        <v>34201000</v>
      </c>
      <c r="Q66" s="31"/>
      <c r="R66" s="25">
        <v>158411000</v>
      </c>
      <c r="S66" s="25">
        <f t="shared" si="13"/>
        <v>9000</v>
      </c>
      <c r="T66" s="24">
        <f t="shared" si="1"/>
        <v>0.99994318899128898</v>
      </c>
    </row>
    <row r="67" spans="1:20" s="4" customFormat="1" ht="30" x14ac:dyDescent="0.2">
      <c r="A67" s="21" t="s">
        <v>50</v>
      </c>
      <c r="B67" s="2"/>
      <c r="C67" s="1">
        <v>422239400</v>
      </c>
      <c r="D67" s="1">
        <v>40000</v>
      </c>
      <c r="E67" s="1">
        <v>40000</v>
      </c>
      <c r="F67" s="1">
        <f t="shared" si="12"/>
        <v>0</v>
      </c>
      <c r="G67" s="1">
        <v>75093000</v>
      </c>
      <c r="H67" s="1">
        <v>53666000</v>
      </c>
      <c r="I67" s="1">
        <v>53666000</v>
      </c>
      <c r="J67" s="1">
        <v>57453000</v>
      </c>
      <c r="K67" s="1">
        <f t="shared" si="10"/>
        <v>257454400</v>
      </c>
      <c r="L67" s="1">
        <v>171671400</v>
      </c>
      <c r="M67" s="1">
        <v>166071400</v>
      </c>
      <c r="N67" s="1">
        <f t="shared" si="14"/>
        <v>5600000</v>
      </c>
      <c r="O67" s="3"/>
      <c r="P67" s="25">
        <v>56861470</v>
      </c>
      <c r="Q67" s="31"/>
      <c r="R67" s="25">
        <v>422239400</v>
      </c>
      <c r="S67" s="25">
        <f t="shared" si="13"/>
        <v>0</v>
      </c>
      <c r="T67" s="24">
        <f t="shared" si="1"/>
        <v>1</v>
      </c>
    </row>
    <row r="68" spans="1:20" s="4" customFormat="1" ht="15" x14ac:dyDescent="0.2">
      <c r="A68" s="19" t="s">
        <v>49</v>
      </c>
      <c r="B68" s="2" t="s">
        <v>14</v>
      </c>
      <c r="C68" s="1">
        <v>143677100</v>
      </c>
      <c r="D68" s="1">
        <v>89892900</v>
      </c>
      <c r="E68" s="1">
        <v>89892900</v>
      </c>
      <c r="F68" s="1">
        <f t="shared" si="12"/>
        <v>0</v>
      </c>
      <c r="G68" s="1">
        <v>26428286</v>
      </c>
      <c r="H68" s="1">
        <v>31262750</v>
      </c>
      <c r="I68" s="1">
        <v>31262750</v>
      </c>
      <c r="J68" s="1">
        <v>31170450</v>
      </c>
      <c r="K68" s="1">
        <f t="shared" si="10"/>
        <v>49981150</v>
      </c>
      <c r="L68" s="1">
        <v>56635120</v>
      </c>
      <c r="M68" s="1">
        <v>56635120</v>
      </c>
      <c r="N68" s="1">
        <f t="shared" si="14"/>
        <v>0</v>
      </c>
      <c r="O68" s="3"/>
      <c r="P68" s="25">
        <v>30199620</v>
      </c>
      <c r="Q68" s="31"/>
      <c r="R68" s="25">
        <v>143281492.21000001</v>
      </c>
      <c r="S68" s="25">
        <f t="shared" si="13"/>
        <v>395607.78999999166</v>
      </c>
      <c r="T68" s="24">
        <f t="shared" si="1"/>
        <v>0.99724654945012114</v>
      </c>
    </row>
    <row r="69" spans="1:20" s="4" customFormat="1" ht="30" x14ac:dyDescent="0.2">
      <c r="A69" s="19" t="s">
        <v>51</v>
      </c>
      <c r="B69" s="2" t="s">
        <v>14</v>
      </c>
      <c r="C69" s="1">
        <v>12417400</v>
      </c>
      <c r="D69" s="1">
        <v>16769000</v>
      </c>
      <c r="E69" s="1">
        <v>9459855</v>
      </c>
      <c r="F69" s="1">
        <f t="shared" si="12"/>
        <v>7309145</v>
      </c>
      <c r="G69" s="1">
        <v>0</v>
      </c>
      <c r="H69" s="1">
        <v>6151500</v>
      </c>
      <c r="I69" s="1">
        <v>6151500</v>
      </c>
      <c r="J69" s="1">
        <v>9306500</v>
      </c>
      <c r="K69" s="1">
        <f t="shared" si="10"/>
        <v>-9192100</v>
      </c>
      <c r="L69" s="1">
        <v>7334400</v>
      </c>
      <c r="M69" s="1">
        <v>5249400</v>
      </c>
      <c r="N69" s="1">
        <f t="shared" si="14"/>
        <v>2085000</v>
      </c>
      <c r="O69" s="3"/>
      <c r="P69" s="25">
        <v>7066100</v>
      </c>
      <c r="Q69" s="31"/>
      <c r="R69" s="25">
        <v>12417000</v>
      </c>
      <c r="S69" s="25">
        <f t="shared" si="13"/>
        <v>400</v>
      </c>
      <c r="T69" s="24">
        <f t="shared" si="1"/>
        <v>0.99996778713740397</v>
      </c>
    </row>
    <row r="70" spans="1:20" s="4" customFormat="1" ht="30" x14ac:dyDescent="0.2">
      <c r="A70" s="19" t="s">
        <v>29</v>
      </c>
      <c r="B70" s="2" t="s">
        <v>14</v>
      </c>
      <c r="C70" s="1">
        <v>5140200</v>
      </c>
      <c r="D70" s="1">
        <v>16238250</v>
      </c>
      <c r="E70" s="1">
        <v>4338965</v>
      </c>
      <c r="F70" s="1">
        <f t="shared" si="12"/>
        <v>11899285</v>
      </c>
      <c r="G70" s="1">
        <v>1658202</v>
      </c>
      <c r="H70" s="1">
        <v>3632000</v>
      </c>
      <c r="I70" s="1">
        <v>3632000</v>
      </c>
      <c r="J70" s="1">
        <v>3632000</v>
      </c>
      <c r="K70" s="1">
        <f t="shared" si="10"/>
        <v>-5755800</v>
      </c>
      <c r="L70" s="1">
        <v>10855437</v>
      </c>
      <c r="M70" s="1">
        <v>3896157</v>
      </c>
      <c r="N70" s="1">
        <f t="shared" si="14"/>
        <v>6959280</v>
      </c>
      <c r="O70" s="3"/>
      <c r="P70" s="25">
        <v>878400</v>
      </c>
      <c r="Q70" s="31"/>
      <c r="R70" s="25">
        <v>5140200</v>
      </c>
      <c r="S70" s="25">
        <f t="shared" si="13"/>
        <v>0</v>
      </c>
      <c r="T70" s="24">
        <f t="shared" si="1"/>
        <v>1</v>
      </c>
    </row>
    <row r="71" spans="1:20" s="4" customFormat="1" ht="45" x14ac:dyDescent="0.2">
      <c r="A71" s="19" t="s">
        <v>52</v>
      </c>
      <c r="B71" s="2"/>
      <c r="C71" s="1">
        <v>54293500</v>
      </c>
      <c r="D71" s="1">
        <v>500</v>
      </c>
      <c r="E71" s="1">
        <v>500</v>
      </c>
      <c r="F71" s="1">
        <f t="shared" si="12"/>
        <v>0</v>
      </c>
      <c r="G71" s="1">
        <v>8991000</v>
      </c>
      <c r="H71" s="1">
        <v>8991000</v>
      </c>
      <c r="I71" s="1">
        <v>8991000</v>
      </c>
      <c r="J71" s="1">
        <v>8991000</v>
      </c>
      <c r="K71" s="1">
        <f t="shared" si="10"/>
        <v>27320500</v>
      </c>
      <c r="L71" s="1">
        <v>10772440</v>
      </c>
      <c r="M71" s="1">
        <v>9372440</v>
      </c>
      <c r="N71" s="1">
        <f t="shared" si="14"/>
        <v>1400000</v>
      </c>
      <c r="O71" s="3"/>
      <c r="P71" s="25">
        <v>6417460</v>
      </c>
      <c r="Q71" s="31"/>
      <c r="R71" s="25">
        <v>53980464.210000001</v>
      </c>
      <c r="S71" s="25">
        <f t="shared" si="13"/>
        <v>313035.78999999911</v>
      </c>
      <c r="T71" s="24">
        <f t="shared" si="1"/>
        <v>0.9942343781483971</v>
      </c>
    </row>
    <row r="72" spans="1:20" s="4" customFormat="1" ht="30" x14ac:dyDescent="0.2">
      <c r="A72" s="19" t="s">
        <v>75</v>
      </c>
      <c r="B72" s="2"/>
      <c r="C72" s="1">
        <v>1021800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25"/>
      <c r="Q72" s="31"/>
      <c r="R72" s="25">
        <v>795916.88</v>
      </c>
      <c r="S72" s="25">
        <f t="shared" si="13"/>
        <v>225883.12</v>
      </c>
      <c r="T72" s="24">
        <f t="shared" si="1"/>
        <v>0.77893607359561556</v>
      </c>
    </row>
    <row r="73" spans="1:20" s="4" customFormat="1" ht="15" x14ac:dyDescent="0.2">
      <c r="A73" s="19" t="s">
        <v>30</v>
      </c>
      <c r="B73" s="2" t="s">
        <v>14</v>
      </c>
      <c r="C73" s="1">
        <v>78071531.920000002</v>
      </c>
      <c r="D73" s="1">
        <v>39234345</v>
      </c>
      <c r="E73" s="1">
        <v>39234345</v>
      </c>
      <c r="F73" s="1">
        <f t="shared" si="12"/>
        <v>0</v>
      </c>
      <c r="G73" s="1">
        <v>13544650</v>
      </c>
      <c r="H73" s="1">
        <v>13544650</v>
      </c>
      <c r="I73" s="1">
        <v>13544650</v>
      </c>
      <c r="J73" s="1">
        <v>13544650</v>
      </c>
      <c r="K73" s="1">
        <f t="shared" si="10"/>
        <v>37437581.920000002</v>
      </c>
      <c r="L73" s="1">
        <v>28928986</v>
      </c>
      <c r="M73" s="1">
        <v>28928986</v>
      </c>
      <c r="N73" s="1">
        <f t="shared" si="14"/>
        <v>0</v>
      </c>
      <c r="O73" s="3"/>
      <c r="P73" s="25">
        <v>14831021</v>
      </c>
      <c r="Q73" s="31">
        <v>78071531.920000002</v>
      </c>
      <c r="R73" s="25">
        <v>78071531.920000002</v>
      </c>
      <c r="S73" s="25">
        <f t="shared" si="13"/>
        <v>0</v>
      </c>
      <c r="T73" s="24">
        <f t="shared" si="1"/>
        <v>1</v>
      </c>
    </row>
    <row r="74" spans="1:20" s="4" customFormat="1" ht="45" x14ac:dyDescent="0.2">
      <c r="A74" s="19" t="s">
        <v>82</v>
      </c>
      <c r="B74" s="2"/>
      <c r="C74" s="1">
        <v>2574658.0699999998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25"/>
      <c r="Q74" s="31">
        <v>2574658.0699999998</v>
      </c>
      <c r="R74" s="25">
        <v>2574658.0699999998</v>
      </c>
      <c r="S74" s="25">
        <f t="shared" si="13"/>
        <v>0</v>
      </c>
      <c r="T74" s="24">
        <f t="shared" si="1"/>
        <v>1</v>
      </c>
    </row>
    <row r="75" spans="1:20" s="4" customFormat="1" ht="30" x14ac:dyDescent="0.2">
      <c r="A75" s="19" t="s">
        <v>83</v>
      </c>
      <c r="B75" s="2"/>
      <c r="C75" s="1">
        <v>248372067.62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25"/>
      <c r="Q75" s="31">
        <v>248372067.62</v>
      </c>
      <c r="R75" s="25">
        <v>248335905.66999999</v>
      </c>
      <c r="S75" s="25">
        <f t="shared" si="13"/>
        <v>36161.950000017881</v>
      </c>
      <c r="T75" s="24">
        <f t="shared" si="1"/>
        <v>0.99985440411900361</v>
      </c>
    </row>
    <row r="76" spans="1:20" s="4" customFormat="1" ht="15" x14ac:dyDescent="0.2">
      <c r="A76" s="19" t="s">
        <v>84</v>
      </c>
      <c r="B76" s="2"/>
      <c r="C76" s="1">
        <v>25137242.010000002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25"/>
      <c r="Q76" s="31">
        <v>25137242.010000002</v>
      </c>
      <c r="R76" s="25">
        <v>25125538.879999999</v>
      </c>
      <c r="S76" s="25">
        <f t="shared" si="13"/>
        <v>11703.130000002682</v>
      </c>
      <c r="T76" s="24">
        <f t="shared" si="1"/>
        <v>0.99953443062706138</v>
      </c>
    </row>
    <row r="77" spans="1:20" s="4" customFormat="1" ht="75" x14ac:dyDescent="0.25">
      <c r="A77" s="36" t="s">
        <v>89</v>
      </c>
      <c r="B77" s="2"/>
      <c r="C77" s="1">
        <v>1650000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25"/>
      <c r="Q77" s="31"/>
      <c r="R77" s="25">
        <v>1650000</v>
      </c>
      <c r="S77" s="25">
        <f t="shared" si="13"/>
        <v>0</v>
      </c>
      <c r="T77" s="24">
        <f t="shared" si="1"/>
        <v>1</v>
      </c>
    </row>
    <row r="78" spans="1:20" s="4" customFormat="1" ht="75" x14ac:dyDescent="0.25">
      <c r="A78" s="36" t="s">
        <v>90</v>
      </c>
      <c r="B78" s="2"/>
      <c r="C78" s="1">
        <v>3365900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25"/>
      <c r="Q78" s="31"/>
      <c r="R78" s="25">
        <v>3365900</v>
      </c>
      <c r="S78" s="25">
        <f t="shared" si="13"/>
        <v>0</v>
      </c>
      <c r="T78" s="24">
        <f t="shared" si="1"/>
        <v>1</v>
      </c>
    </row>
    <row r="79" spans="1:20" s="4" customFormat="1" ht="45" x14ac:dyDescent="0.25">
      <c r="A79" s="36" t="s">
        <v>88</v>
      </c>
      <c r="B79" s="2"/>
      <c r="C79" s="1">
        <v>3038000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25"/>
      <c r="Q79" s="31"/>
      <c r="R79" s="25">
        <v>3038000</v>
      </c>
      <c r="S79" s="25">
        <f t="shared" si="13"/>
        <v>0</v>
      </c>
      <c r="T79" s="24">
        <f t="shared" si="1"/>
        <v>1</v>
      </c>
    </row>
    <row r="80" spans="1:20" s="4" customFormat="1" ht="30" x14ac:dyDescent="0.25">
      <c r="A80" s="36" t="s">
        <v>95</v>
      </c>
      <c r="B80" s="2"/>
      <c r="C80" s="1">
        <v>177800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/>
      <c r="P80" s="25"/>
      <c r="Q80" s="31"/>
      <c r="R80" s="25">
        <v>177800</v>
      </c>
      <c r="S80" s="25">
        <f t="shared" si="13"/>
        <v>0</v>
      </c>
      <c r="T80" s="24">
        <f t="shared" si="1"/>
        <v>1</v>
      </c>
    </row>
    <row r="81" spans="1:20" s="4" customFormat="1" ht="30" x14ac:dyDescent="0.25">
      <c r="A81" s="36" t="s">
        <v>94</v>
      </c>
      <c r="B81" s="2"/>
      <c r="C81" s="1">
        <v>45110885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"/>
      <c r="P81" s="25"/>
      <c r="Q81" s="31"/>
      <c r="R81" s="25">
        <v>45110885</v>
      </c>
      <c r="S81" s="25">
        <f t="shared" si="13"/>
        <v>0</v>
      </c>
      <c r="T81" s="24">
        <f t="shared" si="1"/>
        <v>1</v>
      </c>
    </row>
    <row r="82" spans="1:20" s="4" customFormat="1" ht="37.5" x14ac:dyDescent="0.2">
      <c r="A82" s="20" t="s">
        <v>48</v>
      </c>
      <c r="B82" s="2"/>
      <c r="C82" s="17">
        <f>C46+C47+C48+C49+C50+C51+C52+C53+C54+C56+C57+C58+C59+C60+C61+C62+C63+C64+C65+C66+C67+C68+C69+C70+C71+C72+C73+C74+C75+C76+C77+C78+C79+C80+C81+C55</f>
        <v>6423824284.6199999</v>
      </c>
      <c r="D82" s="17">
        <f t="shared" ref="D82:R82" si="15">D46+D47+D48+D49+D50+D51+D52+D53+D54+D56+D57+D58+D59+D60+D61+D62+D63+D64+D65+D66+D67+D68+D69+D70+D71+D72+D73+D74+D75+D76+D77+D78+D79+D80+D81+D55</f>
        <v>2791832845</v>
      </c>
      <c r="E82" s="17">
        <f t="shared" si="15"/>
        <v>2353970427</v>
      </c>
      <c r="F82" s="17">
        <f t="shared" si="15"/>
        <v>437862418</v>
      </c>
      <c r="G82" s="17">
        <f t="shared" si="15"/>
        <v>976522564</v>
      </c>
      <c r="H82" s="17">
        <f t="shared" si="15"/>
        <v>1127622550</v>
      </c>
      <c r="I82" s="17">
        <f t="shared" si="15"/>
        <v>1135040920</v>
      </c>
      <c r="J82" s="17">
        <f t="shared" si="15"/>
        <v>1133364400</v>
      </c>
      <c r="K82" s="17">
        <f t="shared" si="15"/>
        <v>2669077861.9200001</v>
      </c>
      <c r="L82" s="17">
        <f t="shared" si="15"/>
        <v>2184385065</v>
      </c>
      <c r="M82" s="17">
        <f t="shared" si="15"/>
        <v>1783678539</v>
      </c>
      <c r="N82" s="17">
        <f t="shared" si="15"/>
        <v>400706526</v>
      </c>
      <c r="O82" s="17">
        <f t="shared" si="15"/>
        <v>0</v>
      </c>
      <c r="P82" s="17">
        <f t="shared" si="15"/>
        <v>1152216743</v>
      </c>
      <c r="Q82" s="17"/>
      <c r="R82" s="17">
        <f t="shared" si="15"/>
        <v>6339616398.6099997</v>
      </c>
      <c r="S82" s="17">
        <f>S46+S47+S48+S49+S50+S51+S52+S53+S54+S56+S57+S58+S59+S60+S61+S62+S63+S64+S65+S66+S67+S68+S69+S70+S71+S72+S73+S74+S75+S76+S77+S78+S79+S80+S81+S55</f>
        <v>84207886.00999999</v>
      </c>
      <c r="T82" s="24">
        <f>R82/C82</f>
        <v>0.98689131547206055</v>
      </c>
    </row>
    <row r="83" spans="1:20" s="9" customFormat="1" ht="18" x14ac:dyDescent="0.2">
      <c r="A83" s="22" t="s">
        <v>35</v>
      </c>
      <c r="B83" s="23"/>
      <c r="C83" s="17">
        <f t="shared" ref="C83:P83" si="16">C45+C82</f>
        <v>7654077675.0900002</v>
      </c>
      <c r="D83" s="17">
        <f t="shared" si="16"/>
        <v>2892791535</v>
      </c>
      <c r="E83" s="17">
        <f t="shared" si="16"/>
        <v>2446658062</v>
      </c>
      <c r="F83" s="17">
        <f t="shared" si="16"/>
        <v>447514473</v>
      </c>
      <c r="G83" s="17">
        <f t="shared" si="16"/>
        <v>1145907573</v>
      </c>
      <c r="H83" s="17">
        <f t="shared" si="16"/>
        <v>1368919467</v>
      </c>
      <c r="I83" s="17">
        <f t="shared" si="16"/>
        <v>1362745036</v>
      </c>
      <c r="J83" s="17">
        <f t="shared" si="16"/>
        <v>1372328758</v>
      </c>
      <c r="K83" s="17">
        <f t="shared" si="16"/>
        <v>3107171193.9000001</v>
      </c>
      <c r="L83" s="17">
        <f t="shared" si="16"/>
        <v>2603934020</v>
      </c>
      <c r="M83" s="17">
        <f t="shared" si="16"/>
        <v>2202511922.8800001</v>
      </c>
      <c r="N83" s="17">
        <f t="shared" si="16"/>
        <v>401422097.12</v>
      </c>
      <c r="O83" s="17">
        <f t="shared" si="16"/>
        <v>0</v>
      </c>
      <c r="P83" s="17">
        <f t="shared" si="16"/>
        <v>1408100015</v>
      </c>
      <c r="Q83" s="17">
        <f>SUM(Q11:Q82)</f>
        <v>2490468417.1100001</v>
      </c>
      <c r="R83" s="17">
        <f>R45+R82</f>
        <v>7562652579.1799994</v>
      </c>
      <c r="S83" s="17">
        <f>S45+S82</f>
        <v>91425095.910000056</v>
      </c>
      <c r="T83" s="24">
        <f>R83/C83</f>
        <v>0.98805537390774834</v>
      </c>
    </row>
    <row r="84" spans="1:20" s="11" customFormat="1" ht="20.25" customHeight="1" x14ac:dyDescent="0.2">
      <c r="A84" s="30"/>
      <c r="D84" s="12"/>
      <c r="E84" s="12"/>
      <c r="K84" s="10"/>
      <c r="L84" s="10"/>
      <c r="R84" s="28"/>
    </row>
    <row r="85" spans="1:20" s="11" customFormat="1" ht="26.25" customHeight="1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s="4" customFormat="1" ht="13.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ht="27.95" customHeight="1" x14ac:dyDescent="0.2"/>
    <row r="88" spans="1:20" ht="27.95" customHeight="1" x14ac:dyDescent="0.2"/>
    <row r="90" spans="1:20" ht="0.75" customHeight="1" x14ac:dyDescent="0.2"/>
    <row r="91" spans="1:20" ht="14.25" customHeight="1" x14ac:dyDescent="0.2"/>
    <row r="92" spans="1:20" ht="9" customHeight="1" x14ac:dyDescent="0.2"/>
    <row r="93" spans="1:20" ht="14.25" customHeight="1" x14ac:dyDescent="0.2"/>
    <row r="94" spans="1:20" ht="12" customHeight="1" x14ac:dyDescent="0.2"/>
    <row r="95" spans="1:20" ht="13.5" customHeight="1" x14ac:dyDescent="0.2"/>
    <row r="96" spans="1:20" ht="1.5" customHeight="1" x14ac:dyDescent="0.2"/>
  </sheetData>
  <mergeCells count="6">
    <mergeCell ref="A86:T86"/>
    <mergeCell ref="A85:T85"/>
    <mergeCell ref="A1:T1"/>
    <mergeCell ref="A2:A3"/>
    <mergeCell ref="C2:C3"/>
    <mergeCell ref="D2:E2"/>
  </mergeCells>
  <phoneticPr fontId="0" type="noConversion"/>
  <printOptions gridLines="1"/>
  <pageMargins left="0.19685039370078741" right="0.19685039370078741" top="0" bottom="0" header="0.51181102362204722" footer="0"/>
  <pageSetup paperSize="8" scale="75" orientation="portrait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3квартал</vt:lpstr>
      <vt:lpstr>'3квартал'!Область_печати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Чешева Алла Дмитриевна.</cp:lastModifiedBy>
  <cp:lastPrinted>2012-01-13T09:56:24Z</cp:lastPrinted>
  <dcterms:created xsi:type="dcterms:W3CDTF">1998-03-31T10:14:42Z</dcterms:created>
  <dcterms:modified xsi:type="dcterms:W3CDTF">2015-10-15T06:48:00Z</dcterms:modified>
</cp:coreProperties>
</file>