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01.04" sheetId="1" r:id="rId1"/>
  </sheets>
  <calcPr calcId="145621"/>
</workbook>
</file>

<file path=xl/calcChain.xml><?xml version="1.0" encoding="utf-8"?>
<calcChain xmlns="http://schemas.openxmlformats.org/spreadsheetml/2006/main">
  <c r="D89" i="1" l="1"/>
  <c r="B89" i="1"/>
  <c r="F85" i="1"/>
  <c r="E85" i="1"/>
  <c r="F84" i="1"/>
  <c r="E84" i="1"/>
  <c r="B84" i="1"/>
  <c r="B83" i="1"/>
  <c r="F83" i="1" s="1"/>
  <c r="F82" i="1"/>
  <c r="E82" i="1"/>
  <c r="F81" i="1"/>
  <c r="E81" i="1"/>
  <c r="B81" i="1"/>
  <c r="D80" i="1"/>
  <c r="F80" i="1" s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E72" i="1"/>
  <c r="D72" i="1"/>
  <c r="B72" i="1"/>
  <c r="F72" i="1" s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E60" i="1"/>
  <c r="D60" i="1"/>
  <c r="F60" i="1" s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D51" i="1"/>
  <c r="F50" i="1"/>
  <c r="E50" i="1"/>
  <c r="F49" i="1"/>
  <c r="E49" i="1"/>
  <c r="F48" i="1"/>
  <c r="B48" i="1"/>
  <c r="E48" i="1" s="1"/>
  <c r="F47" i="1"/>
  <c r="E47" i="1"/>
  <c r="E46" i="1"/>
  <c r="B46" i="1"/>
  <c r="F46" i="1" s="1"/>
  <c r="F45" i="1"/>
  <c r="E45" i="1"/>
  <c r="B44" i="1"/>
  <c r="F44" i="1" s="1"/>
  <c r="F43" i="1"/>
  <c r="E43" i="1"/>
  <c r="F42" i="1"/>
  <c r="E42" i="1"/>
  <c r="F41" i="1"/>
  <c r="E41" i="1"/>
  <c r="F40" i="1"/>
  <c r="E40" i="1"/>
  <c r="E39" i="1" s="1"/>
  <c r="D39" i="1"/>
  <c r="F39" i="1" s="1"/>
  <c r="B39" i="1"/>
  <c r="E38" i="1"/>
  <c r="F37" i="1"/>
  <c r="E37" i="1"/>
  <c r="F36" i="1"/>
  <c r="B36" i="1"/>
  <c r="E36" i="1" s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B27" i="1"/>
  <c r="F26" i="1"/>
  <c r="E26" i="1"/>
  <c r="F25" i="1"/>
  <c r="B25" i="1"/>
  <c r="E25" i="1" s="1"/>
  <c r="F24" i="1"/>
  <c r="E24" i="1"/>
  <c r="F23" i="1"/>
  <c r="E23" i="1"/>
  <c r="F22" i="1"/>
  <c r="E22" i="1"/>
  <c r="C22" i="1"/>
  <c r="F21" i="1"/>
  <c r="E21" i="1"/>
  <c r="C21" i="1"/>
  <c r="C87" i="1" s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B5" i="1"/>
  <c r="F4" i="1"/>
  <c r="E4" i="1"/>
  <c r="D87" i="1" l="1"/>
  <c r="E51" i="1"/>
  <c r="B86" i="1"/>
  <c r="E86" i="1" s="1"/>
  <c r="E44" i="1"/>
  <c r="B51" i="1"/>
  <c r="E80" i="1"/>
  <c r="E83" i="1"/>
  <c r="D86" i="1"/>
  <c r="E87" i="1" l="1"/>
  <c r="B87" i="1"/>
  <c r="B91" i="1" s="1"/>
  <c r="F51" i="1"/>
  <c r="D91" i="1"/>
  <c r="F86" i="1"/>
  <c r="F87" i="1" l="1"/>
</calcChain>
</file>

<file path=xl/sharedStrings.xml><?xml version="1.0" encoding="utf-8"?>
<sst xmlns="http://schemas.openxmlformats.org/spreadsheetml/2006/main" count="97" uniqueCount="93">
  <si>
    <t xml:space="preserve">Информация о финансировании  на 01.04.2015 года </t>
  </si>
  <si>
    <t xml:space="preserve"> Наименование показателя</t>
  </si>
  <si>
    <t>ГОД</t>
  </si>
  <si>
    <t>Поступило средств Ф.Б.</t>
  </si>
  <si>
    <t xml:space="preserve">финансирование </t>
  </si>
  <si>
    <t>остаток</t>
  </si>
  <si>
    <t>% освоения</t>
  </si>
  <si>
    <t>с нач года</t>
  </si>
  <si>
    <t>с нач.года</t>
  </si>
  <si>
    <t>Оздоровление детей и подростков</t>
  </si>
  <si>
    <t>Выплата пособия молодым специалистам</t>
  </si>
  <si>
    <t>Пособия семьям умерш. депутатов</t>
  </si>
  <si>
    <t>Выплата денежного содержания спортсменам</t>
  </si>
  <si>
    <t>Доплаты к пенсиям государственных служащих</t>
  </si>
  <si>
    <t>Почетный гражданин ЛО</t>
  </si>
  <si>
    <t>Выплата лицам, награжденным знаком отличия Ленинградской области "За заслуги перед Ленинградской областью"</t>
  </si>
  <si>
    <t>Софинансирование социальных программ субъектов Российской Федерации,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</t>
  </si>
  <si>
    <t>Софинансирование социальных программ субъектов Российской Федерации,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 ФБ</t>
  </si>
  <si>
    <t>Выплата ежемесячного пособия членам семьи умершего члена Правительства Ленинградской области или депутата Законодательного собрания Ленинградской области, лица, прекратившего исполнение полномочий Губернатора Ленинградской области или Председателя Законодательного Собрания</t>
  </si>
  <si>
    <t>Ежемесячная денежная компенсация расходов на автомобильное топливо гражданам, получающим процедуру гемодиализа</t>
  </si>
  <si>
    <t>Субсидии на оказание бесплатной юридической помощи</t>
  </si>
  <si>
    <t>Автомобильные перевозки</t>
  </si>
  <si>
    <t>Ж/д перевозки</t>
  </si>
  <si>
    <t>Перевозка ветеранов и инвалидов ВОВ к месту лечения</t>
  </si>
  <si>
    <t>Обеспечение протезами и протезно-ортопедическими изделиями ТТ и ЖПР</t>
  </si>
  <si>
    <t>Возмещение расходов, связанных с бесплатным захоронением Героев Сов.Союза, Героев РФ, полных кавалеров ордена Славы, Героев Соц.труда, полных кавалеров ордена тр.Славы</t>
  </si>
  <si>
    <t>Компенсация расходов на автомоб.топливо  Героям Сов. Союза, Героям РФ и полным кавалерам ордена Славы</t>
  </si>
  <si>
    <t>Предоставление мер соц.поддержки граждан, подвергшихся воздействию радиации</t>
  </si>
  <si>
    <t>Поствакциональные осложнения ФБ</t>
  </si>
  <si>
    <t>Автострахование для инвалидов ФБ</t>
  </si>
  <si>
    <t xml:space="preserve">Дома-интернаты </t>
  </si>
  <si>
    <t>Субсидии бюджетному учреждению (Всеволожский ДИ, Гатчинский ПНИ)</t>
  </si>
  <si>
    <t>Укрепление МТБ учреждений социального обслуживания</t>
  </si>
  <si>
    <t>Укрепление МТБ учреждений социального обслуживания ФБ</t>
  </si>
  <si>
    <t>Субсидии общественным организациям и иным некоммерческим объединениям</t>
  </si>
  <si>
    <t>Единовременная выплата при награждении знаком отличия ЛО "Отцовская доблесть"</t>
  </si>
  <si>
    <t>Изготовление знака отличия ЛО "Отцовская доблесть"</t>
  </si>
  <si>
    <t>Дополнительное единовременное пособие при рождении одновременно трех и более детей</t>
  </si>
  <si>
    <t>Выплаты на н/летних детей при награждении почетным знаком ЛО "Слава Матери"</t>
  </si>
  <si>
    <t>Единовременная денежная выплата на приобретение жилого помещения для семей, в которых родилось трое и более детей</t>
  </si>
  <si>
    <t>Социальное обслуживание несовершеннолетних и семей с детьми, находящихся в трудной жизненной ситуации</t>
  </si>
  <si>
    <t xml:space="preserve">Улучшение качества жизни детей-инвалидов и детей с ограниченными возможностями в Ленинградской области </t>
  </si>
  <si>
    <t>Пособие беременной жене военнослужащего ФБ</t>
  </si>
  <si>
    <t>Перевозка н/летних ФБ</t>
  </si>
  <si>
    <t>Информатизация  в том числе:</t>
  </si>
  <si>
    <t xml:space="preserve">услуги связи </t>
  </si>
  <si>
    <t xml:space="preserve">прочие услуги </t>
  </si>
  <si>
    <t>содержание имущества</t>
  </si>
  <si>
    <t xml:space="preserve">увеличение ст-ти матер запасов </t>
  </si>
  <si>
    <t>Социальная поддержка граждан пожилого возраста в Ленинградской области</t>
  </si>
  <si>
    <t>Социальная поддержка граждан пожилого возраста в Ленинградской области, общественные организации</t>
  </si>
  <si>
    <t xml:space="preserve">Формирование доступной среды жизнедеятельности для инвалидов в ЛО </t>
  </si>
  <si>
    <t>Формирование доступной среды жизнедеятельности для инвалидов в ЛО  общественные организации</t>
  </si>
  <si>
    <t>Формирование доступной среды жизнедеятельности для инвалидов в Ленинградской области ДИ</t>
  </si>
  <si>
    <t>Формирование доступной среды жизнедеятельности для инвалидов в Ленинградской области ДИ ФБ</t>
  </si>
  <si>
    <t>Резервный фонд Правительства Ленинградской области</t>
  </si>
  <si>
    <t xml:space="preserve">Бюджет комитета </t>
  </si>
  <si>
    <t>Почетный донор</t>
  </si>
  <si>
    <t>Герои Соц. Труда и полные кавалеры ордена Трудовой Славы</t>
  </si>
  <si>
    <t xml:space="preserve">Услуги ЖКУ ФБ </t>
  </si>
  <si>
    <t>Пособие на рождение ФСС ФБ</t>
  </si>
  <si>
    <t>Пособие по уходу за ребен до 1,5 л ФСС ФБ</t>
  </si>
  <si>
    <t>Ежемесячная денежная выплата в случае рождения третьего ребенка и последующих детей ФБ</t>
  </si>
  <si>
    <t>Ежемесячная денежная выплата в случае рождения третьего ребенка и последующих детей ОБ</t>
  </si>
  <si>
    <t>Единовременная госсоцпомощь</t>
  </si>
  <si>
    <t>"Ветеран труда Ленинградской области"</t>
  </si>
  <si>
    <t>Субсидии</t>
  </si>
  <si>
    <t>Зубопротезирование</t>
  </si>
  <si>
    <t>Соцпособие на погребение</t>
  </si>
  <si>
    <t>Денежная компенсация расходов на бензин, ТО и запчасти</t>
  </si>
  <si>
    <t>Единовременная выплата юбилярам</t>
  </si>
  <si>
    <t xml:space="preserve">ЕДВ ВТ </t>
  </si>
  <si>
    <t xml:space="preserve">ЕДВ ЖПР </t>
  </si>
  <si>
    <t xml:space="preserve">ЕДВ ТТ </t>
  </si>
  <si>
    <t xml:space="preserve">ЕДК ВТ </t>
  </si>
  <si>
    <t xml:space="preserve">ЕДК ЖПР </t>
  </si>
  <si>
    <t>ЕДК ЖКХ сельским специалистам</t>
  </si>
  <si>
    <t>Социальное обслуживание населения</t>
  </si>
  <si>
    <t>Материнский капитал при рождении третьего и последующих детей</t>
  </si>
  <si>
    <t>Питание беременным женщинам, кормящим матерям, детям до 3-х лет.</t>
  </si>
  <si>
    <t>Ежемесячное детское пособие ОБ</t>
  </si>
  <si>
    <t>Единовременное пособие при рождении ребенка</t>
  </si>
  <si>
    <t>Соц. поддержка многодетным семьям в виде компенсации на приобретение школьного комплекта</t>
  </si>
  <si>
    <t>ЕДК  многодетным на оплату ЖКУ</t>
  </si>
  <si>
    <t>Соц. поддержка многодетным семьям в виде бесплатного проезда учащихся общеобразовательных учреждений</t>
  </si>
  <si>
    <t>Организация социальной помощи и социальной защиты населения</t>
  </si>
  <si>
    <t>Социальная поддержка граждан пожилого возраста и инвалидов в Ленинградской области</t>
  </si>
  <si>
    <t>Формирование доступной среды жизнедеятельности для инвалидов в Ленинградской области</t>
  </si>
  <si>
    <t>Формирование доступной среды жизнедеятельности для инвалидов в Ленинградской области ФБ</t>
  </si>
  <si>
    <t>Межбюджетные трансферты</t>
  </si>
  <si>
    <t>ВСЕГО</t>
  </si>
  <si>
    <t>ФБ</t>
  </si>
  <si>
    <t>ОБ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</si>
</sst>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0.00"/>
  </numFmts>
  <fonts count="18" x14ac:knownFonts="1">
    <font>
      <sz val="11"/>
      <color theme="1"/>
      <name val="Calibri"/>
      <family val="2"/>
      <scheme val="minor"/>
    </font>
    <font>
      <b/>
      <sz val="13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charset val="204"/>
    </font>
    <font>
      <b/>
      <i/>
      <sz val="11"/>
      <name val="Arial Cyr"/>
      <family val="2"/>
      <charset val="204"/>
    </font>
    <font>
      <i/>
      <sz val="10"/>
      <name val="Arial Cyr"/>
      <charset val="204"/>
    </font>
    <font>
      <b/>
      <i/>
      <sz val="16"/>
      <name val="Arial Cyr"/>
      <family val="2"/>
      <charset val="204"/>
    </font>
    <font>
      <b/>
      <sz val="16"/>
      <name val="Arial Cyr"/>
      <family val="2"/>
      <charset val="204"/>
    </font>
    <font>
      <i/>
      <sz val="12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family val="2"/>
      <charset val="204"/>
    </font>
    <font>
      <b/>
      <i/>
      <sz val="14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7" fillId="0" borderId="0"/>
    <xf numFmtId="0" fontId="17" fillId="0" borderId="0"/>
    <xf numFmtId="0" fontId="17" fillId="0" borderId="0"/>
  </cellStyleXfs>
  <cellXfs count="49">
    <xf numFmtId="0" fontId="0" fillId="0" borderId="0" xfId="0"/>
    <xf numFmtId="0" fontId="0" fillId="0" borderId="0" xfId="0" applyFill="1" applyProtection="1">
      <protection locked="0"/>
    </xf>
    <xf numFmtId="0" fontId="2" fillId="0" borderId="4" xfId="0" applyFont="1" applyFill="1" applyBorder="1" applyAlignment="1" applyProtection="1">
      <alignment horizontal="center" wrapText="1"/>
      <protection locked="0"/>
    </xf>
    <xf numFmtId="3" fontId="4" fillId="0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3" fontId="4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3" fontId="3" fillId="0" borderId="4" xfId="0" applyNumberFormat="1" applyFont="1" applyFill="1" applyBorder="1" applyAlignment="1" applyProtection="1">
      <alignment horizontal="left" vertical="center" wrapText="1"/>
      <protection locked="0"/>
    </xf>
    <xf numFmtId="4" fontId="2" fillId="0" borderId="4" xfId="0" applyNumberFormat="1" applyFont="1" applyFill="1" applyBorder="1" applyAlignment="1" applyProtection="1">
      <alignment horizontal="center" vertical="center"/>
    </xf>
    <xf numFmtId="4" fontId="0" fillId="0" borderId="4" xfId="0" applyNumberFormat="1" applyFill="1" applyBorder="1" applyAlignment="1" applyProtection="1">
      <alignment horizontal="center" vertical="center"/>
      <protection locked="0"/>
    </xf>
    <xf numFmtId="4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4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Fill="1" applyBorder="1" applyProtection="1">
      <protection locked="0"/>
    </xf>
    <xf numFmtId="164" fontId="0" fillId="0" borderId="0" xfId="0" applyNumberFormat="1" applyFill="1" applyProtection="1">
      <protection locked="0"/>
    </xf>
    <xf numFmtId="3" fontId="0" fillId="0" borderId="0" xfId="0" applyNumberFormat="1" applyFill="1" applyBorder="1" applyProtection="1">
      <protection locked="0"/>
    </xf>
    <xf numFmtId="164" fontId="5" fillId="0" borderId="4" xfId="0" applyNumberFormat="1" applyFont="1" applyFill="1" applyBorder="1" applyAlignment="1" applyProtection="1">
      <alignment wrapText="1"/>
      <protection locked="0"/>
    </xf>
    <xf numFmtId="3" fontId="6" fillId="0" borderId="4" xfId="0" applyNumberFormat="1" applyFont="1" applyFill="1" applyBorder="1" applyAlignment="1" applyProtection="1">
      <alignment horizontal="left" vertical="center" wrapText="1"/>
      <protection locked="0"/>
    </xf>
    <xf numFmtId="4" fontId="7" fillId="0" borderId="4" xfId="0" applyNumberFormat="1" applyFont="1" applyFill="1" applyBorder="1" applyAlignment="1" applyProtection="1">
      <alignment horizontal="center" vertical="center"/>
    </xf>
    <xf numFmtId="4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4" xfId="0" applyNumberFormat="1" applyFont="1" applyFill="1" applyBorder="1" applyAlignment="1" applyProtection="1">
      <alignment horizontal="left" vertical="center" wrapText="1"/>
      <protection locked="0"/>
    </xf>
    <xf numFmtId="4" fontId="9" fillId="0" borderId="4" xfId="0" applyNumberFormat="1" applyFont="1" applyFill="1" applyBorder="1" applyAlignment="1" applyProtection="1">
      <alignment horizontal="center" vertical="center"/>
    </xf>
    <xf numFmtId="10" fontId="9" fillId="0" borderId="4" xfId="0" applyNumberFormat="1" applyFont="1" applyFill="1" applyBorder="1" applyAlignment="1" applyProtection="1">
      <alignment horizontal="center" vertical="center"/>
      <protection locked="0"/>
    </xf>
    <xf numFmtId="164" fontId="10" fillId="0" borderId="0" xfId="0" applyNumberFormat="1" applyFont="1" applyFill="1" applyProtection="1">
      <protection locked="0"/>
    </xf>
    <xf numFmtId="3" fontId="5" fillId="0" borderId="4" xfId="0" applyNumberFormat="1" applyFont="1" applyFill="1" applyBorder="1" applyAlignment="1" applyProtection="1">
      <alignment horizontal="left" vertical="center" wrapText="1"/>
      <protection locked="0"/>
    </xf>
    <xf numFmtId="4" fontId="11" fillId="0" borderId="4" xfId="0" applyNumberFormat="1" applyFont="1" applyFill="1" applyBorder="1" applyAlignment="1" applyProtection="1">
      <alignment horizontal="center" vertical="center"/>
    </xf>
    <xf numFmtId="4" fontId="12" fillId="0" borderId="4" xfId="0" applyNumberFormat="1" applyFont="1" applyFill="1" applyBorder="1" applyAlignment="1" applyProtection="1">
      <alignment horizontal="center" vertical="center"/>
    </xf>
    <xf numFmtId="4" fontId="5" fillId="0" borderId="4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left" vertical="center" wrapText="1"/>
      <protection locked="0"/>
    </xf>
    <xf numFmtId="3" fontId="13" fillId="0" borderId="4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4" xfId="0" applyNumberFormat="1" applyFont="1" applyFill="1" applyBorder="1" applyAlignment="1" applyProtection="1">
      <alignment horizontal="center" vertical="center" wrapText="1"/>
    </xf>
    <xf numFmtId="4" fontId="15" fillId="0" borderId="4" xfId="0" applyNumberFormat="1" applyFont="1" applyFill="1" applyBorder="1" applyAlignment="1" applyProtection="1">
      <alignment horizontal="center" vertical="center"/>
    </xf>
    <xf numFmtId="10" fontId="15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164" fontId="16" fillId="0" borderId="0" xfId="0" applyNumberFormat="1" applyFont="1" applyFill="1" applyAlignment="1" applyProtection="1">
      <alignment horizontal="left"/>
      <protection locked="0"/>
    </xf>
    <xf numFmtId="164" fontId="0" fillId="0" borderId="0" xfId="0" applyNumberFormat="1" applyFill="1" applyAlignment="1" applyProtection="1">
      <alignment horizontal="center" vertical="top"/>
      <protection locked="0"/>
    </xf>
    <xf numFmtId="4" fontId="0" fillId="0" borderId="0" xfId="0" applyNumberFormat="1" applyFill="1" applyAlignment="1" applyProtection="1">
      <alignment horizontal="center" vertical="top"/>
      <protection locked="0"/>
    </xf>
    <xf numFmtId="164" fontId="0" fillId="0" borderId="0" xfId="0" applyNumberFormat="1" applyFill="1" applyAlignment="1" applyProtection="1">
      <protection locked="0"/>
    </xf>
    <xf numFmtId="4" fontId="0" fillId="0" borderId="0" xfId="0" applyNumberFormat="1" applyFill="1" applyAlignment="1" applyProtection="1">
      <protection locked="0"/>
    </xf>
    <xf numFmtId="4" fontId="0" fillId="0" borderId="0" xfId="0" applyNumberFormat="1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right"/>
      <protection locked="0"/>
    </xf>
    <xf numFmtId="3" fontId="0" fillId="0" borderId="0" xfId="0" applyNumberFormat="1" applyFill="1" applyProtection="1">
      <protection locked="0"/>
    </xf>
    <xf numFmtId="4" fontId="0" fillId="0" borderId="0" xfId="0" applyNumberFormat="1" applyFill="1" applyProtection="1">
      <protection locked="0"/>
    </xf>
    <xf numFmtId="3" fontId="1" fillId="0" borderId="1" xfId="0" applyNumberFormat="1" applyFont="1" applyFill="1" applyBorder="1" applyAlignment="1" applyProtection="1">
      <alignment horizontal="center"/>
      <protection locked="0"/>
    </xf>
    <xf numFmtId="3" fontId="1" fillId="0" borderId="2" xfId="0" applyNumberFormat="1" applyFont="1" applyFill="1" applyBorder="1" applyAlignment="1" applyProtection="1">
      <alignment horizontal="center"/>
      <protection locked="0"/>
    </xf>
    <xf numFmtId="3" fontId="1" fillId="0" borderId="3" xfId="0" applyNumberFormat="1" applyFont="1" applyFill="1" applyBorder="1" applyAlignment="1" applyProtection="1">
      <alignment horizontal="center"/>
      <protection locked="0"/>
    </xf>
    <xf numFmtId="3" fontId="2" fillId="0" borderId="4" xfId="0" applyNumberFormat="1" applyFont="1" applyFill="1" applyBorder="1" applyAlignment="1" applyProtection="1">
      <alignment horizontal="left" vertical="center"/>
      <protection locked="0"/>
    </xf>
    <xf numFmtId="3" fontId="3" fillId="0" borderId="4" xfId="0" applyNumberFormat="1" applyFont="1" applyFill="1" applyBorder="1" applyAlignment="1" applyProtection="1">
      <alignment horizontal="center" vertical="center"/>
      <protection locked="0"/>
    </xf>
    <xf numFmtId="4" fontId="0" fillId="0" borderId="4" xfId="0" applyNumberFormat="1" applyFill="1" applyBorder="1" applyAlignment="1" applyProtection="1">
      <alignment horizontal="center" vertical="center"/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91"/>
  <sheetViews>
    <sheetView tabSelected="1" topLeftCell="A86" zoomScale="70" zoomScaleNormal="70" workbookViewId="0">
      <selection activeCell="A88" sqref="A88"/>
    </sheetView>
  </sheetViews>
  <sheetFormatPr defaultColWidth="8.85546875" defaultRowHeight="15" x14ac:dyDescent="0.25"/>
  <cols>
    <col min="1" max="1" width="58" style="1" customWidth="1"/>
    <col min="2" max="2" width="25.7109375" style="1" customWidth="1"/>
    <col min="3" max="3" width="19.140625" style="1" customWidth="1"/>
    <col min="4" max="4" width="23" style="1" customWidth="1"/>
    <col min="5" max="5" width="26.140625" style="1" customWidth="1"/>
    <col min="6" max="6" width="16" style="1" customWidth="1"/>
    <col min="7" max="7" width="15.7109375" style="1" bestFit="1" customWidth="1"/>
    <col min="8" max="16384" width="8.85546875" style="1"/>
  </cols>
  <sheetData>
    <row r="1" spans="1:6" ht="16.5" x14ac:dyDescent="0.25">
      <c r="A1" s="43" t="s">
        <v>0</v>
      </c>
      <c r="B1" s="44"/>
      <c r="C1" s="44"/>
      <c r="D1" s="44"/>
      <c r="E1" s="44"/>
      <c r="F1" s="45"/>
    </row>
    <row r="2" spans="1:6" s="4" customFormat="1" ht="26.25" x14ac:dyDescent="0.25">
      <c r="A2" s="46" t="s">
        <v>1</v>
      </c>
      <c r="B2" s="47" t="s">
        <v>2</v>
      </c>
      <c r="C2" s="2" t="s">
        <v>3</v>
      </c>
      <c r="D2" s="3" t="s">
        <v>4</v>
      </c>
      <c r="E2" s="3" t="s">
        <v>5</v>
      </c>
      <c r="F2" s="3" t="s">
        <v>6</v>
      </c>
    </row>
    <row r="3" spans="1:6" s="6" customFormat="1" x14ac:dyDescent="0.25">
      <c r="A3" s="46"/>
      <c r="B3" s="47"/>
      <c r="C3" s="5" t="s">
        <v>7</v>
      </c>
      <c r="D3" s="5" t="s">
        <v>8</v>
      </c>
      <c r="E3" s="5" t="s">
        <v>7</v>
      </c>
      <c r="F3" s="5" t="s">
        <v>7</v>
      </c>
    </row>
    <row r="4" spans="1:6" s="12" customFormat="1" x14ac:dyDescent="0.25">
      <c r="A4" s="7" t="s">
        <v>9</v>
      </c>
      <c r="B4" s="8">
        <v>49067730</v>
      </c>
      <c r="C4" s="9"/>
      <c r="D4" s="8">
        <v>0</v>
      </c>
      <c r="E4" s="10">
        <f t="shared" ref="E4:E38" si="0">B4-D4</f>
        <v>49067730</v>
      </c>
      <c r="F4" s="11">
        <f t="shared" ref="F4:F37" si="1">D4/B4</f>
        <v>0</v>
      </c>
    </row>
    <row r="5" spans="1:6" s="12" customFormat="1" x14ac:dyDescent="0.25">
      <c r="A5" s="7" t="s">
        <v>10</v>
      </c>
      <c r="B5" s="8">
        <f>621500+30000</f>
        <v>651500</v>
      </c>
      <c r="C5" s="9"/>
      <c r="D5" s="10">
        <v>10000</v>
      </c>
      <c r="E5" s="10">
        <f t="shared" si="0"/>
        <v>641500</v>
      </c>
      <c r="F5" s="11">
        <f t="shared" si="1"/>
        <v>1.5349194167306216E-2</v>
      </c>
    </row>
    <row r="6" spans="1:6" s="13" customFormat="1" x14ac:dyDescent="0.25">
      <c r="A6" s="7" t="s">
        <v>11</v>
      </c>
      <c r="B6" s="8">
        <v>1368700</v>
      </c>
      <c r="C6" s="9"/>
      <c r="D6" s="10">
        <v>317342</v>
      </c>
      <c r="E6" s="10">
        <f t="shared" si="0"/>
        <v>1051358</v>
      </c>
      <c r="F6" s="11">
        <f t="shared" si="1"/>
        <v>0.23185650617374151</v>
      </c>
    </row>
    <row r="7" spans="1:6" s="12" customFormat="1" x14ac:dyDescent="0.25">
      <c r="A7" s="7" t="s">
        <v>12</v>
      </c>
      <c r="B7" s="8">
        <v>4224000</v>
      </c>
      <c r="C7" s="9"/>
      <c r="D7" s="10">
        <v>576000</v>
      </c>
      <c r="E7" s="10">
        <f t="shared" si="0"/>
        <v>3648000</v>
      </c>
      <c r="F7" s="11">
        <f t="shared" si="1"/>
        <v>0.13636363636363635</v>
      </c>
    </row>
    <row r="8" spans="1:6" s="13" customFormat="1" x14ac:dyDescent="0.25">
      <c r="A8" s="7" t="s">
        <v>13</v>
      </c>
      <c r="B8" s="8">
        <v>205630000</v>
      </c>
      <c r="C8" s="9"/>
      <c r="D8" s="10">
        <v>62131878</v>
      </c>
      <c r="E8" s="10">
        <f t="shared" si="0"/>
        <v>143498122</v>
      </c>
      <c r="F8" s="11">
        <f t="shared" si="1"/>
        <v>0.30215376161065993</v>
      </c>
    </row>
    <row r="9" spans="1:6" s="13" customFormat="1" x14ac:dyDescent="0.25">
      <c r="A9" s="7" t="s">
        <v>14</v>
      </c>
      <c r="B9" s="8">
        <v>1500000</v>
      </c>
      <c r="C9" s="9"/>
      <c r="D9" s="10">
        <v>137480</v>
      </c>
      <c r="E9" s="10">
        <f t="shared" si="0"/>
        <v>1362520</v>
      </c>
      <c r="F9" s="11">
        <f t="shared" si="1"/>
        <v>9.1653333333333337E-2</v>
      </c>
    </row>
    <row r="10" spans="1:6" s="13" customFormat="1" ht="45" x14ac:dyDescent="0.25">
      <c r="A10" s="7" t="s">
        <v>15</v>
      </c>
      <c r="B10" s="8">
        <v>2040000</v>
      </c>
      <c r="C10" s="9"/>
      <c r="D10" s="10">
        <v>505000</v>
      </c>
      <c r="E10" s="10">
        <f t="shared" si="0"/>
        <v>1535000</v>
      </c>
      <c r="F10" s="11">
        <f t="shared" si="1"/>
        <v>0.24754901960784315</v>
      </c>
    </row>
    <row r="11" spans="1:6" s="13" customFormat="1" ht="90" x14ac:dyDescent="0.25">
      <c r="A11" s="7" t="s">
        <v>16</v>
      </c>
      <c r="B11" s="8">
        <v>2500000</v>
      </c>
      <c r="C11" s="9"/>
      <c r="D11" s="10">
        <v>0</v>
      </c>
      <c r="E11" s="10">
        <f t="shared" si="0"/>
        <v>2500000</v>
      </c>
      <c r="F11" s="11">
        <f t="shared" si="1"/>
        <v>0</v>
      </c>
    </row>
    <row r="12" spans="1:6" s="13" customFormat="1" ht="90" hidden="1" x14ac:dyDescent="0.25">
      <c r="A12" s="7" t="s">
        <v>17</v>
      </c>
      <c r="B12" s="8">
        <v>0</v>
      </c>
      <c r="C12" s="9">
        <v>0</v>
      </c>
      <c r="D12" s="10">
        <v>0</v>
      </c>
      <c r="E12" s="10">
        <f t="shared" si="0"/>
        <v>0</v>
      </c>
      <c r="F12" s="11" t="e">
        <f t="shared" si="1"/>
        <v>#DIV/0!</v>
      </c>
    </row>
    <row r="13" spans="1:6" s="13" customFormat="1" ht="105" x14ac:dyDescent="0.25">
      <c r="A13" s="7" t="s">
        <v>18</v>
      </c>
      <c r="B13" s="8">
        <v>757500</v>
      </c>
      <c r="C13" s="9"/>
      <c r="D13" s="10">
        <v>117309</v>
      </c>
      <c r="E13" s="10">
        <f t="shared" si="0"/>
        <v>640191</v>
      </c>
      <c r="F13" s="11">
        <f t="shared" si="1"/>
        <v>0.15486336633663367</v>
      </c>
    </row>
    <row r="14" spans="1:6" s="13" customFormat="1" ht="45" x14ac:dyDescent="0.25">
      <c r="A14" s="7" t="s">
        <v>19</v>
      </c>
      <c r="B14" s="8">
        <v>1623780</v>
      </c>
      <c r="C14" s="9"/>
      <c r="D14" s="10">
        <v>329000</v>
      </c>
      <c r="E14" s="10">
        <f t="shared" si="0"/>
        <v>1294780</v>
      </c>
      <c r="F14" s="11">
        <f t="shared" si="1"/>
        <v>0.20261365455911515</v>
      </c>
    </row>
    <row r="15" spans="1:6" s="13" customFormat="1" ht="30" x14ac:dyDescent="0.25">
      <c r="A15" s="7" t="s">
        <v>20</v>
      </c>
      <c r="B15" s="8">
        <v>1000000</v>
      </c>
      <c r="C15" s="9"/>
      <c r="D15" s="10">
        <v>95740</v>
      </c>
      <c r="E15" s="10">
        <f t="shared" si="0"/>
        <v>904260</v>
      </c>
      <c r="F15" s="11">
        <f t="shared" si="1"/>
        <v>9.5740000000000006E-2</v>
      </c>
    </row>
    <row r="16" spans="1:6" s="12" customFormat="1" x14ac:dyDescent="0.25">
      <c r="A16" s="7" t="s">
        <v>21</v>
      </c>
      <c r="B16" s="8">
        <v>2000000</v>
      </c>
      <c r="C16" s="9"/>
      <c r="D16" s="10">
        <v>0</v>
      </c>
      <c r="E16" s="10">
        <f t="shared" si="0"/>
        <v>2000000</v>
      </c>
      <c r="F16" s="11">
        <f t="shared" si="1"/>
        <v>0</v>
      </c>
    </row>
    <row r="17" spans="1:6" s="12" customFormat="1" x14ac:dyDescent="0.25">
      <c r="A17" s="7" t="s">
        <v>22</v>
      </c>
      <c r="B17" s="8">
        <v>500000</v>
      </c>
      <c r="C17" s="9"/>
      <c r="D17" s="10">
        <v>0</v>
      </c>
      <c r="E17" s="10">
        <f t="shared" si="0"/>
        <v>500000</v>
      </c>
      <c r="F17" s="11">
        <f t="shared" si="1"/>
        <v>0</v>
      </c>
    </row>
    <row r="18" spans="1:6" s="12" customFormat="1" ht="30" x14ac:dyDescent="0.25">
      <c r="A18" s="7" t="s">
        <v>23</v>
      </c>
      <c r="B18" s="8">
        <v>444500</v>
      </c>
      <c r="C18" s="9"/>
      <c r="D18" s="10">
        <v>0</v>
      </c>
      <c r="E18" s="10">
        <f t="shared" si="0"/>
        <v>444500</v>
      </c>
      <c r="F18" s="11">
        <f t="shared" si="1"/>
        <v>0</v>
      </c>
    </row>
    <row r="19" spans="1:6" s="12" customFormat="1" ht="30" x14ac:dyDescent="0.25">
      <c r="A19" s="7" t="s">
        <v>24</v>
      </c>
      <c r="B19" s="8">
        <v>240000</v>
      </c>
      <c r="C19" s="9"/>
      <c r="D19" s="10">
        <v>0</v>
      </c>
      <c r="E19" s="10">
        <f t="shared" si="0"/>
        <v>240000</v>
      </c>
      <c r="F19" s="11">
        <f t="shared" si="1"/>
        <v>0</v>
      </c>
    </row>
    <row r="20" spans="1:6" s="14" customFormat="1" ht="60" hidden="1" x14ac:dyDescent="0.25">
      <c r="A20" s="7" t="s">
        <v>25</v>
      </c>
      <c r="B20" s="8">
        <v>0</v>
      </c>
      <c r="C20" s="9">
        <v>0</v>
      </c>
      <c r="D20" s="10">
        <v>0</v>
      </c>
      <c r="E20" s="10">
        <f t="shared" si="0"/>
        <v>0</v>
      </c>
      <c r="F20" s="11" t="e">
        <f t="shared" si="1"/>
        <v>#DIV/0!</v>
      </c>
    </row>
    <row r="21" spans="1:6" s="12" customFormat="1" ht="45" x14ac:dyDescent="0.25">
      <c r="A21" s="7" t="s">
        <v>26</v>
      </c>
      <c r="B21" s="8">
        <v>49000</v>
      </c>
      <c r="C21" s="9">
        <f>35000+14000</f>
        <v>49000</v>
      </c>
      <c r="D21" s="10">
        <v>45022</v>
      </c>
      <c r="E21" s="10">
        <f t="shared" si="0"/>
        <v>3978</v>
      </c>
      <c r="F21" s="11">
        <f t="shared" si="1"/>
        <v>0.91881632653061229</v>
      </c>
    </row>
    <row r="22" spans="1:6" s="12" customFormat="1" ht="30" x14ac:dyDescent="0.25">
      <c r="A22" s="7" t="s">
        <v>27</v>
      </c>
      <c r="B22" s="8">
        <v>22253300</v>
      </c>
      <c r="C22" s="9">
        <f>9899100+7558300+7510500+7100000</f>
        <v>32067900</v>
      </c>
      <c r="D22" s="10">
        <v>19615062.030000001</v>
      </c>
      <c r="E22" s="10">
        <f t="shared" si="0"/>
        <v>2638237.9699999988</v>
      </c>
      <c r="F22" s="11">
        <f t="shared" si="1"/>
        <v>0.88144509039108809</v>
      </c>
    </row>
    <row r="23" spans="1:6" s="13" customFormat="1" x14ac:dyDescent="0.25">
      <c r="A23" s="7" t="s">
        <v>28</v>
      </c>
      <c r="B23" s="8">
        <v>92000</v>
      </c>
      <c r="C23" s="9"/>
      <c r="D23" s="10">
        <v>22005.29</v>
      </c>
      <c r="E23" s="10">
        <f t="shared" si="0"/>
        <v>69994.709999999992</v>
      </c>
      <c r="F23" s="11">
        <f t="shared" si="1"/>
        <v>0.23918793478260872</v>
      </c>
    </row>
    <row r="24" spans="1:6" s="13" customFormat="1" x14ac:dyDescent="0.25">
      <c r="A24" s="7" t="s">
        <v>29</v>
      </c>
      <c r="B24" s="8">
        <v>1125400</v>
      </c>
      <c r="C24" s="9"/>
      <c r="D24" s="10">
        <v>12639.38</v>
      </c>
      <c r="E24" s="10">
        <f t="shared" si="0"/>
        <v>1112760.6200000001</v>
      </c>
      <c r="F24" s="11">
        <f t="shared" si="1"/>
        <v>1.1231011196019193E-2</v>
      </c>
    </row>
    <row r="25" spans="1:6" s="13" customFormat="1" x14ac:dyDescent="0.25">
      <c r="A25" s="7" t="s">
        <v>30</v>
      </c>
      <c r="B25" s="8">
        <f>1265532370+6541270</f>
        <v>1272073640</v>
      </c>
      <c r="C25" s="9"/>
      <c r="D25" s="10">
        <v>190922171.37</v>
      </c>
      <c r="E25" s="10">
        <f t="shared" si="0"/>
        <v>1081151468.6300001</v>
      </c>
      <c r="F25" s="11">
        <f t="shared" si="1"/>
        <v>0.15008735765486031</v>
      </c>
    </row>
    <row r="26" spans="1:6" s="13" customFormat="1" ht="30" x14ac:dyDescent="0.25">
      <c r="A26" s="7" t="s">
        <v>31</v>
      </c>
      <c r="B26" s="8">
        <v>141665678</v>
      </c>
      <c r="C26" s="9"/>
      <c r="D26" s="10">
        <v>26391727</v>
      </c>
      <c r="E26" s="10">
        <f t="shared" si="0"/>
        <v>115273951</v>
      </c>
      <c r="F26" s="11">
        <f t="shared" si="1"/>
        <v>0.18629584365522889</v>
      </c>
    </row>
    <row r="27" spans="1:6" s="13" customFormat="1" ht="30" x14ac:dyDescent="0.25">
      <c r="A27" s="7" t="s">
        <v>32</v>
      </c>
      <c r="B27" s="8">
        <f>3452416.9+20233943+52117500.1</f>
        <v>75803860</v>
      </c>
      <c r="C27" s="9"/>
      <c r="D27" s="10">
        <v>0</v>
      </c>
      <c r="E27" s="10">
        <f t="shared" si="0"/>
        <v>75803860</v>
      </c>
      <c r="F27" s="11">
        <f t="shared" si="1"/>
        <v>0</v>
      </c>
    </row>
    <row r="28" spans="1:6" s="13" customFormat="1" ht="30" hidden="1" x14ac:dyDescent="0.25">
      <c r="A28" s="7" t="s">
        <v>33</v>
      </c>
      <c r="B28" s="8">
        <v>0</v>
      </c>
      <c r="C28" s="9">
        <v>0</v>
      </c>
      <c r="D28" s="10">
        <v>0</v>
      </c>
      <c r="E28" s="10">
        <f t="shared" si="0"/>
        <v>0</v>
      </c>
      <c r="F28" s="11" t="e">
        <f t="shared" si="1"/>
        <v>#DIV/0!</v>
      </c>
    </row>
    <row r="29" spans="1:6" s="13" customFormat="1" ht="30" x14ac:dyDescent="0.25">
      <c r="A29" s="7" t="s">
        <v>34</v>
      </c>
      <c r="B29" s="8">
        <v>9000000</v>
      </c>
      <c r="C29" s="9"/>
      <c r="D29" s="10">
        <v>1400000</v>
      </c>
      <c r="E29" s="10">
        <f t="shared" si="0"/>
        <v>7600000</v>
      </c>
      <c r="F29" s="11">
        <f t="shared" si="1"/>
        <v>0.15555555555555556</v>
      </c>
    </row>
    <row r="30" spans="1:6" s="13" customFormat="1" ht="30" x14ac:dyDescent="0.25">
      <c r="A30" s="7" t="s">
        <v>35</v>
      </c>
      <c r="B30" s="8">
        <v>1800000</v>
      </c>
      <c r="C30" s="9"/>
      <c r="D30" s="10">
        <v>0</v>
      </c>
      <c r="E30" s="10">
        <f t="shared" si="0"/>
        <v>1800000</v>
      </c>
      <c r="F30" s="11">
        <f t="shared" si="1"/>
        <v>0</v>
      </c>
    </row>
    <row r="31" spans="1:6" s="13" customFormat="1" ht="30" hidden="1" x14ac:dyDescent="0.25">
      <c r="A31" s="7" t="s">
        <v>36</v>
      </c>
      <c r="B31" s="8">
        <v>0</v>
      </c>
      <c r="C31" s="9"/>
      <c r="D31" s="10">
        <v>0</v>
      </c>
      <c r="E31" s="10">
        <f t="shared" si="0"/>
        <v>0</v>
      </c>
      <c r="F31" s="11" t="e">
        <f t="shared" si="1"/>
        <v>#DIV/0!</v>
      </c>
    </row>
    <row r="32" spans="1:6" s="13" customFormat="1" ht="30" x14ac:dyDescent="0.25">
      <c r="A32" s="7" t="s">
        <v>37</v>
      </c>
      <c r="B32" s="8">
        <v>2100000</v>
      </c>
      <c r="C32" s="9"/>
      <c r="D32" s="10">
        <v>300000</v>
      </c>
      <c r="E32" s="10">
        <f t="shared" si="0"/>
        <v>1800000</v>
      </c>
      <c r="F32" s="11">
        <f t="shared" si="1"/>
        <v>0.14285714285714285</v>
      </c>
    </row>
    <row r="33" spans="1:6" s="12" customFormat="1" ht="30" x14ac:dyDescent="0.25">
      <c r="A33" s="7" t="s">
        <v>38</v>
      </c>
      <c r="B33" s="8">
        <v>1800000</v>
      </c>
      <c r="C33" s="9"/>
      <c r="D33" s="10">
        <v>0</v>
      </c>
      <c r="E33" s="10">
        <f t="shared" si="0"/>
        <v>1800000</v>
      </c>
      <c r="F33" s="11">
        <f t="shared" si="1"/>
        <v>0</v>
      </c>
    </row>
    <row r="34" spans="1:6" s="13" customFormat="1" ht="45" x14ac:dyDescent="0.25">
      <c r="A34" s="15" t="s">
        <v>39</v>
      </c>
      <c r="B34" s="8">
        <v>21000000</v>
      </c>
      <c r="C34" s="9"/>
      <c r="D34" s="10">
        <v>0</v>
      </c>
      <c r="E34" s="10">
        <f>B34-D34</f>
        <v>21000000</v>
      </c>
      <c r="F34" s="11">
        <f>D34/B34</f>
        <v>0</v>
      </c>
    </row>
    <row r="35" spans="1:6" s="13" customFormat="1" ht="45" x14ac:dyDescent="0.25">
      <c r="A35" s="7" t="s">
        <v>40</v>
      </c>
      <c r="B35" s="8">
        <v>2050000</v>
      </c>
      <c r="C35" s="9"/>
      <c r="D35" s="10">
        <v>0</v>
      </c>
      <c r="E35" s="10">
        <f t="shared" si="0"/>
        <v>2050000</v>
      </c>
      <c r="F35" s="11">
        <f t="shared" si="1"/>
        <v>0</v>
      </c>
    </row>
    <row r="36" spans="1:6" s="13" customFormat="1" ht="45" x14ac:dyDescent="0.25">
      <c r="A36" s="15" t="s">
        <v>41</v>
      </c>
      <c r="B36" s="8">
        <f>1813000+650000+500000+1412000+300000+300000</f>
        <v>4975000</v>
      </c>
      <c r="C36" s="9"/>
      <c r="D36" s="10">
        <v>0</v>
      </c>
      <c r="E36" s="10">
        <f t="shared" si="0"/>
        <v>4975000</v>
      </c>
      <c r="F36" s="11">
        <f t="shared" si="1"/>
        <v>0</v>
      </c>
    </row>
    <row r="37" spans="1:6" s="13" customFormat="1" x14ac:dyDescent="0.25">
      <c r="A37" s="7" t="s">
        <v>42</v>
      </c>
      <c r="B37" s="8">
        <v>16810500</v>
      </c>
      <c r="C37" s="9"/>
      <c r="D37" s="10">
        <v>1244573.06</v>
      </c>
      <c r="E37" s="10">
        <f t="shared" si="0"/>
        <v>15565926.939999999</v>
      </c>
      <c r="F37" s="11">
        <f t="shared" si="1"/>
        <v>7.40354576009042E-2</v>
      </c>
    </row>
    <row r="38" spans="1:6" s="13" customFormat="1" x14ac:dyDescent="0.25">
      <c r="A38" s="7" t="s">
        <v>43</v>
      </c>
      <c r="B38" s="8">
        <v>278000</v>
      </c>
      <c r="C38" s="9"/>
      <c r="D38" s="10">
        <v>0</v>
      </c>
      <c r="E38" s="10">
        <f t="shared" si="0"/>
        <v>278000</v>
      </c>
      <c r="F38" s="11">
        <v>0</v>
      </c>
    </row>
    <row r="39" spans="1:6" s="13" customFormat="1" x14ac:dyDescent="0.25">
      <c r="A39" s="7" t="s">
        <v>44</v>
      </c>
      <c r="B39" s="8">
        <f>B40+B41+B42+B43</f>
        <v>5780000</v>
      </c>
      <c r="C39" s="8"/>
      <c r="D39" s="8">
        <f>D40+D41+D42+D43</f>
        <v>0</v>
      </c>
      <c r="E39" s="8">
        <f>E40+E41+E42+E43</f>
        <v>5780000</v>
      </c>
      <c r="F39" s="11">
        <f t="shared" ref="F39:F87" si="2">D39/B39</f>
        <v>0</v>
      </c>
    </row>
    <row r="40" spans="1:6" s="13" customFormat="1" x14ac:dyDescent="0.25">
      <c r="A40" s="16" t="s">
        <v>45</v>
      </c>
      <c r="B40" s="17">
        <v>300000</v>
      </c>
      <c r="C40" s="9"/>
      <c r="D40" s="18">
        <v>0</v>
      </c>
      <c r="E40" s="10">
        <f t="shared" ref="E40:E50" si="3">B40-D40</f>
        <v>300000</v>
      </c>
      <c r="F40" s="11">
        <f t="shared" si="2"/>
        <v>0</v>
      </c>
    </row>
    <row r="41" spans="1:6" s="13" customFormat="1" x14ac:dyDescent="0.25">
      <c r="A41" s="16" t="s">
        <v>46</v>
      </c>
      <c r="B41" s="17">
        <v>5070000</v>
      </c>
      <c r="C41" s="9"/>
      <c r="D41" s="18">
        <v>0</v>
      </c>
      <c r="E41" s="10">
        <f t="shared" si="3"/>
        <v>5070000</v>
      </c>
      <c r="F41" s="11">
        <f t="shared" si="2"/>
        <v>0</v>
      </c>
    </row>
    <row r="42" spans="1:6" s="13" customFormat="1" x14ac:dyDescent="0.25">
      <c r="A42" s="16" t="s">
        <v>47</v>
      </c>
      <c r="B42" s="17">
        <v>60000</v>
      </c>
      <c r="C42" s="9"/>
      <c r="D42" s="18">
        <v>0</v>
      </c>
      <c r="E42" s="10">
        <f t="shared" si="3"/>
        <v>60000</v>
      </c>
      <c r="F42" s="11">
        <f t="shared" si="2"/>
        <v>0</v>
      </c>
    </row>
    <row r="43" spans="1:6" s="13" customFormat="1" x14ac:dyDescent="0.25">
      <c r="A43" s="16" t="s">
        <v>48</v>
      </c>
      <c r="B43" s="17">
        <v>350000</v>
      </c>
      <c r="C43" s="9"/>
      <c r="D43" s="17">
        <v>0</v>
      </c>
      <c r="E43" s="10">
        <f t="shared" si="3"/>
        <v>350000</v>
      </c>
      <c r="F43" s="11">
        <f t="shared" si="2"/>
        <v>0</v>
      </c>
    </row>
    <row r="44" spans="1:6" s="13" customFormat="1" ht="30" x14ac:dyDescent="0.25">
      <c r="A44" s="15" t="s">
        <v>49</v>
      </c>
      <c r="B44" s="8">
        <f>1260000+146400+190000+369000</f>
        <v>1965400</v>
      </c>
      <c r="C44" s="9"/>
      <c r="D44" s="10">
        <v>0</v>
      </c>
      <c r="E44" s="10">
        <f t="shared" si="3"/>
        <v>1965400</v>
      </c>
      <c r="F44" s="11">
        <f t="shared" si="2"/>
        <v>0</v>
      </c>
    </row>
    <row r="45" spans="1:6" s="13" customFormat="1" ht="27.6" customHeight="1" x14ac:dyDescent="0.25">
      <c r="A45" s="15" t="s">
        <v>50</v>
      </c>
      <c r="B45" s="8">
        <v>1181700</v>
      </c>
      <c r="C45" s="9"/>
      <c r="D45" s="10">
        <v>0</v>
      </c>
      <c r="E45" s="10">
        <f t="shared" si="3"/>
        <v>1181700</v>
      </c>
      <c r="F45" s="11">
        <f t="shared" si="2"/>
        <v>0</v>
      </c>
    </row>
    <row r="46" spans="1:6" s="13" customFormat="1" ht="30" x14ac:dyDescent="0.25">
      <c r="A46" s="15" t="s">
        <v>51</v>
      </c>
      <c r="B46" s="8">
        <f>200000+100000+150000+150000</f>
        <v>600000</v>
      </c>
      <c r="C46" s="9"/>
      <c r="D46" s="10">
        <v>0</v>
      </c>
      <c r="E46" s="10">
        <f t="shared" si="3"/>
        <v>600000</v>
      </c>
      <c r="F46" s="11">
        <f t="shared" si="2"/>
        <v>0</v>
      </c>
    </row>
    <row r="47" spans="1:6" s="13" customFormat="1" ht="45" x14ac:dyDescent="0.25">
      <c r="A47" s="15" t="s">
        <v>52</v>
      </c>
      <c r="B47" s="8">
        <v>5028000</v>
      </c>
      <c r="C47" s="9"/>
      <c r="D47" s="10">
        <v>0</v>
      </c>
      <c r="E47" s="10">
        <f t="shared" si="3"/>
        <v>5028000</v>
      </c>
      <c r="F47" s="11">
        <f t="shared" si="2"/>
        <v>0</v>
      </c>
    </row>
    <row r="48" spans="1:6" s="13" customFormat="1" ht="45" x14ac:dyDescent="0.25">
      <c r="A48" s="15" t="s">
        <v>53</v>
      </c>
      <c r="B48" s="8">
        <f>4115250+150000</f>
        <v>4265250</v>
      </c>
      <c r="C48" s="9"/>
      <c r="D48" s="10">
        <v>119000</v>
      </c>
      <c r="E48" s="10">
        <f t="shared" si="3"/>
        <v>4146250</v>
      </c>
      <c r="F48" s="11">
        <f t="shared" si="2"/>
        <v>2.7899888634898305E-2</v>
      </c>
    </row>
    <row r="49" spans="1:6" s="13" customFormat="1" ht="45" hidden="1" x14ac:dyDescent="0.25">
      <c r="A49" s="15" t="s">
        <v>54</v>
      </c>
      <c r="B49" s="8">
        <v>0</v>
      </c>
      <c r="C49" s="9">
        <v>0</v>
      </c>
      <c r="D49" s="10">
        <v>0</v>
      </c>
      <c r="E49" s="10">
        <f t="shared" si="3"/>
        <v>0</v>
      </c>
      <c r="F49" s="11" t="e">
        <f t="shared" si="2"/>
        <v>#DIV/0!</v>
      </c>
    </row>
    <row r="50" spans="1:6" s="13" customFormat="1" ht="30" hidden="1" x14ac:dyDescent="0.25">
      <c r="A50" s="15" t="s">
        <v>55</v>
      </c>
      <c r="B50" s="8">
        <v>0</v>
      </c>
      <c r="C50" s="9"/>
      <c r="D50" s="10">
        <v>0</v>
      </c>
      <c r="E50" s="10">
        <f t="shared" si="3"/>
        <v>0</v>
      </c>
      <c r="F50" s="11" t="e">
        <f t="shared" si="2"/>
        <v>#DIV/0!</v>
      </c>
    </row>
    <row r="51" spans="1:6" s="22" customFormat="1" ht="20.25" x14ac:dyDescent="0.2">
      <c r="A51" s="19" t="s">
        <v>56</v>
      </c>
      <c r="B51" s="20">
        <f>B4+B5+B6+B7+B8+B9+B10+B11+B12+B13+B14+B15+B16+B17+B18+B19+B20+B21+B23+B24+B25+B26+B27+B28+B29+B30+B31+B32+B33+B34+B35+B36+B37+B38+B39+B44+B45+B46+B47+B48+B49+B50+B22</f>
        <v>1865244438</v>
      </c>
      <c r="C51" s="20"/>
      <c r="D51" s="20">
        <f>D4+D5+D6+D7+D8+D9+D10+D11+D12+D13+D14+D15+D16+D17+D18+D19+D20+D21+D23+D24+D25+D26+D27+D28+D29+D30+D31+D32+D33+D34+D35+D36+D37+D38+D39+D44+D45+D46+D47+D48+D49+D50+D22</f>
        <v>304291949.13</v>
      </c>
      <c r="E51" s="20">
        <f>E4+E5+E6+E7+E8+E9+E10+E11+E12+E13+E14+E15+E16+E17+E18+E19+E20+E21+E23+E24+E25+E26+E27+E28+E29+E30+E31+E32+E33+E34+E35+E36+E37+E38+E39+E44+E45+E46+E47+E48+E49+E50+E22</f>
        <v>1560952488.8700001</v>
      </c>
      <c r="F51" s="21">
        <f t="shared" si="2"/>
        <v>0.16313784023732336</v>
      </c>
    </row>
    <row r="52" spans="1:6" s="22" customFormat="1" ht="15.75" x14ac:dyDescent="0.2">
      <c r="A52" s="23" t="s">
        <v>57</v>
      </c>
      <c r="B52" s="24">
        <v>100500900</v>
      </c>
      <c r="C52" s="25"/>
      <c r="D52" s="26">
        <v>98209977.109999999</v>
      </c>
      <c r="E52" s="10">
        <f t="shared" ref="E52:E86" si="4">B52-D52</f>
        <v>2290922.8900000006</v>
      </c>
      <c r="F52" s="11">
        <f t="shared" si="2"/>
        <v>0.97720495149794673</v>
      </c>
    </row>
    <row r="53" spans="1:6" s="22" customFormat="1" ht="30" x14ac:dyDescent="0.2">
      <c r="A53" s="7" t="s">
        <v>58</v>
      </c>
      <c r="B53" s="8">
        <v>0</v>
      </c>
      <c r="C53" s="9">
        <v>80000</v>
      </c>
      <c r="D53" s="10">
        <v>0</v>
      </c>
      <c r="E53" s="10">
        <f t="shared" si="4"/>
        <v>0</v>
      </c>
      <c r="F53" s="11" t="e">
        <f t="shared" si="2"/>
        <v>#DIV/0!</v>
      </c>
    </row>
    <row r="54" spans="1:6" s="13" customFormat="1" x14ac:dyDescent="0.25">
      <c r="A54" s="7" t="s">
        <v>59</v>
      </c>
      <c r="B54" s="8">
        <v>2734758300</v>
      </c>
      <c r="C54" s="9"/>
      <c r="D54" s="10">
        <v>469164000</v>
      </c>
      <c r="E54" s="10">
        <f t="shared" si="4"/>
        <v>2265594300</v>
      </c>
      <c r="F54" s="11">
        <f t="shared" si="2"/>
        <v>0.17155592872686409</v>
      </c>
    </row>
    <row r="55" spans="1:6" s="13" customFormat="1" x14ac:dyDescent="0.25">
      <c r="A55" s="7" t="s">
        <v>60</v>
      </c>
      <c r="B55" s="8">
        <v>32036000</v>
      </c>
      <c r="C55" s="48"/>
      <c r="D55" s="10">
        <v>9490048.8800000008</v>
      </c>
      <c r="E55" s="10">
        <f t="shared" si="4"/>
        <v>22545951.119999997</v>
      </c>
      <c r="F55" s="11">
        <f t="shared" si="2"/>
        <v>0.29623076788612812</v>
      </c>
    </row>
    <row r="56" spans="1:6" s="13" customFormat="1" x14ac:dyDescent="0.25">
      <c r="A56" s="7" t="s">
        <v>61</v>
      </c>
      <c r="B56" s="8">
        <v>332573800</v>
      </c>
      <c r="C56" s="48"/>
      <c r="D56" s="10">
        <v>102328694.5</v>
      </c>
      <c r="E56" s="10">
        <f t="shared" si="4"/>
        <v>230245105.5</v>
      </c>
      <c r="F56" s="11">
        <f t="shared" si="2"/>
        <v>0.30768717950722518</v>
      </c>
    </row>
    <row r="57" spans="1:6" s="13" customFormat="1" ht="45" hidden="1" x14ac:dyDescent="0.25">
      <c r="A57" s="7" t="s">
        <v>62</v>
      </c>
      <c r="B57" s="8">
        <v>0</v>
      </c>
      <c r="C57" s="9">
        <v>0</v>
      </c>
      <c r="D57" s="10">
        <v>0</v>
      </c>
      <c r="E57" s="10">
        <f t="shared" si="4"/>
        <v>0</v>
      </c>
      <c r="F57" s="11" t="e">
        <f t="shared" si="2"/>
        <v>#DIV/0!</v>
      </c>
    </row>
    <row r="58" spans="1:6" s="13" customFormat="1" ht="45" x14ac:dyDescent="0.25">
      <c r="A58" s="7" t="s">
        <v>63</v>
      </c>
      <c r="B58" s="8">
        <v>201212000</v>
      </c>
      <c r="C58" s="9"/>
      <c r="D58" s="10">
        <v>114154435</v>
      </c>
      <c r="E58" s="10">
        <f t="shared" si="4"/>
        <v>87057565</v>
      </c>
      <c r="F58" s="11">
        <f t="shared" si="2"/>
        <v>0.56733413017116274</v>
      </c>
    </row>
    <row r="59" spans="1:6" s="13" customFormat="1" x14ac:dyDescent="0.25">
      <c r="A59" s="7" t="s">
        <v>64</v>
      </c>
      <c r="B59" s="8">
        <v>23227000</v>
      </c>
      <c r="C59" s="9"/>
      <c r="D59" s="10">
        <v>7407300</v>
      </c>
      <c r="E59" s="10">
        <f t="shared" si="4"/>
        <v>15819700</v>
      </c>
      <c r="F59" s="11">
        <f t="shared" si="2"/>
        <v>0.31890902828604639</v>
      </c>
    </row>
    <row r="60" spans="1:6" s="13" customFormat="1" x14ac:dyDescent="0.25">
      <c r="A60" s="27" t="s">
        <v>65</v>
      </c>
      <c r="B60" s="8">
        <v>432101392</v>
      </c>
      <c r="C60" s="9"/>
      <c r="D60" s="10">
        <f>79778200+35824290</f>
        <v>115602490</v>
      </c>
      <c r="E60" s="10">
        <f t="shared" si="4"/>
        <v>316498902</v>
      </c>
      <c r="F60" s="11">
        <f t="shared" si="2"/>
        <v>0.26753556489352853</v>
      </c>
    </row>
    <row r="61" spans="1:6" s="13" customFormat="1" x14ac:dyDescent="0.25">
      <c r="A61" s="7" t="s">
        <v>66</v>
      </c>
      <c r="B61" s="8">
        <v>181898500</v>
      </c>
      <c r="C61" s="9"/>
      <c r="D61" s="10">
        <v>43313800</v>
      </c>
      <c r="E61" s="10">
        <f t="shared" si="4"/>
        <v>138584700</v>
      </c>
      <c r="F61" s="11">
        <f t="shared" si="2"/>
        <v>0.23812071017627962</v>
      </c>
    </row>
    <row r="62" spans="1:6" s="13" customFormat="1" x14ac:dyDescent="0.25">
      <c r="A62" s="7" t="s">
        <v>67</v>
      </c>
      <c r="B62" s="8">
        <v>57984800</v>
      </c>
      <c r="C62" s="9"/>
      <c r="D62" s="10">
        <v>8302300</v>
      </c>
      <c r="E62" s="10">
        <f t="shared" si="4"/>
        <v>49682500</v>
      </c>
      <c r="F62" s="11">
        <f t="shared" si="2"/>
        <v>0.14318062664698336</v>
      </c>
    </row>
    <row r="63" spans="1:6" s="13" customFormat="1" x14ac:dyDescent="0.25">
      <c r="A63" s="7" t="s">
        <v>68</v>
      </c>
      <c r="B63" s="8">
        <v>15923700</v>
      </c>
      <c r="C63" s="9"/>
      <c r="D63" s="10">
        <v>3928300</v>
      </c>
      <c r="E63" s="10">
        <f t="shared" si="4"/>
        <v>11995400</v>
      </c>
      <c r="F63" s="11">
        <f t="shared" si="2"/>
        <v>0.24669517762831503</v>
      </c>
    </row>
    <row r="64" spans="1:6" s="13" customFormat="1" ht="30" x14ac:dyDescent="0.25">
      <c r="A64" s="7" t="s">
        <v>69</v>
      </c>
      <c r="B64" s="8">
        <v>360100</v>
      </c>
      <c r="C64" s="9"/>
      <c r="D64" s="10">
        <v>60850</v>
      </c>
      <c r="E64" s="10">
        <f t="shared" si="4"/>
        <v>299250</v>
      </c>
      <c r="F64" s="11">
        <f t="shared" si="2"/>
        <v>0.16898083865592892</v>
      </c>
    </row>
    <row r="65" spans="1:6" s="13" customFormat="1" x14ac:dyDescent="0.25">
      <c r="A65" s="7" t="s">
        <v>70</v>
      </c>
      <c r="B65" s="8">
        <v>9707300</v>
      </c>
      <c r="C65" s="9"/>
      <c r="D65" s="10">
        <v>2817950</v>
      </c>
      <c r="E65" s="10">
        <f t="shared" si="4"/>
        <v>6889350</v>
      </c>
      <c r="F65" s="11">
        <f t="shared" si="2"/>
        <v>0.29029184222183307</v>
      </c>
    </row>
    <row r="66" spans="1:6" s="13" customFormat="1" x14ac:dyDescent="0.25">
      <c r="A66" s="7" t="s">
        <v>71</v>
      </c>
      <c r="B66" s="8">
        <v>696214900</v>
      </c>
      <c r="C66" s="9"/>
      <c r="D66" s="10">
        <v>178323800</v>
      </c>
      <c r="E66" s="10">
        <f t="shared" si="4"/>
        <v>517891100</v>
      </c>
      <c r="F66" s="11">
        <f t="shared" si="2"/>
        <v>0.25613327149418952</v>
      </c>
    </row>
    <row r="67" spans="1:6" s="13" customFormat="1" x14ac:dyDescent="0.25">
      <c r="A67" s="7" t="s">
        <v>72</v>
      </c>
      <c r="B67" s="8">
        <v>10828000</v>
      </c>
      <c r="C67" s="9"/>
      <c r="D67" s="10">
        <v>2684817</v>
      </c>
      <c r="E67" s="10">
        <f t="shared" si="4"/>
        <v>8143183</v>
      </c>
      <c r="F67" s="11">
        <f t="shared" si="2"/>
        <v>0.24795132988548207</v>
      </c>
    </row>
    <row r="68" spans="1:6" s="13" customFormat="1" ht="18" customHeight="1" x14ac:dyDescent="0.25">
      <c r="A68" s="7" t="s">
        <v>73</v>
      </c>
      <c r="B68" s="8">
        <v>986600</v>
      </c>
      <c r="C68" s="9"/>
      <c r="D68" s="10">
        <v>218593</v>
      </c>
      <c r="E68" s="10">
        <f t="shared" si="4"/>
        <v>768007</v>
      </c>
      <c r="F68" s="11">
        <f t="shared" si="2"/>
        <v>0.22156192986012568</v>
      </c>
    </row>
    <row r="69" spans="1:6" s="13" customFormat="1" x14ac:dyDescent="0.25">
      <c r="A69" s="7" t="s">
        <v>74</v>
      </c>
      <c r="B69" s="8">
        <v>916900000</v>
      </c>
      <c r="C69" s="9"/>
      <c r="D69" s="10">
        <v>281689900</v>
      </c>
      <c r="E69" s="10">
        <f t="shared" si="4"/>
        <v>635210100</v>
      </c>
      <c r="F69" s="11">
        <f t="shared" si="2"/>
        <v>0.30721987130548589</v>
      </c>
    </row>
    <row r="70" spans="1:6" s="13" customFormat="1" x14ac:dyDescent="0.25">
      <c r="A70" s="7" t="s">
        <v>75</v>
      </c>
      <c r="B70" s="8">
        <v>24631300</v>
      </c>
      <c r="C70" s="9"/>
      <c r="D70" s="10">
        <v>5295800</v>
      </c>
      <c r="E70" s="10">
        <f t="shared" si="4"/>
        <v>19335500</v>
      </c>
      <c r="F70" s="11">
        <f t="shared" si="2"/>
        <v>0.21500286221190112</v>
      </c>
    </row>
    <row r="71" spans="1:6" s="13" customFormat="1" x14ac:dyDescent="0.25">
      <c r="A71" s="7" t="s">
        <v>76</v>
      </c>
      <c r="B71" s="8">
        <v>280199900</v>
      </c>
      <c r="C71" s="9"/>
      <c r="D71" s="10">
        <v>70576600</v>
      </c>
      <c r="E71" s="10">
        <f t="shared" si="4"/>
        <v>209623300</v>
      </c>
      <c r="F71" s="11">
        <f t="shared" si="2"/>
        <v>0.25187946176997206</v>
      </c>
    </row>
    <row r="72" spans="1:6" s="13" customFormat="1" x14ac:dyDescent="0.25">
      <c r="A72" s="7" t="s">
        <v>77</v>
      </c>
      <c r="B72" s="8">
        <f>978603500+4360000+10500000+2100000+8763600</f>
        <v>1004327100</v>
      </c>
      <c r="C72" s="9"/>
      <c r="D72" s="10">
        <f>322793300+4360000+10500000+2100000+8763600</f>
        <v>348516900</v>
      </c>
      <c r="E72" s="10">
        <f t="shared" si="4"/>
        <v>655810200</v>
      </c>
      <c r="F72" s="11">
        <f t="shared" si="2"/>
        <v>0.34701532996570539</v>
      </c>
    </row>
    <row r="73" spans="1:6" s="13" customFormat="1" ht="30" x14ac:dyDescent="0.25">
      <c r="A73" s="7" t="s">
        <v>78</v>
      </c>
      <c r="B73" s="8">
        <v>102797700</v>
      </c>
      <c r="C73" s="9"/>
      <c r="D73" s="10">
        <v>18564359.510000002</v>
      </c>
      <c r="E73" s="10">
        <f>B73-D73</f>
        <v>84233340.489999995</v>
      </c>
      <c r="F73" s="11">
        <f>D73/B73</f>
        <v>0.18059119523102171</v>
      </c>
    </row>
    <row r="74" spans="1:6" s="13" customFormat="1" ht="30" x14ac:dyDescent="0.25">
      <c r="A74" s="7" t="s">
        <v>79</v>
      </c>
      <c r="B74" s="8">
        <v>76159100</v>
      </c>
      <c r="C74" s="9"/>
      <c r="D74" s="10">
        <v>22894300</v>
      </c>
      <c r="E74" s="10">
        <f t="shared" si="4"/>
        <v>53264800</v>
      </c>
      <c r="F74" s="11">
        <f t="shared" si="2"/>
        <v>0.30061148306637026</v>
      </c>
    </row>
    <row r="75" spans="1:6" s="13" customFormat="1" x14ac:dyDescent="0.25">
      <c r="A75" s="7" t="s">
        <v>80</v>
      </c>
      <c r="B75" s="8">
        <v>227563500</v>
      </c>
      <c r="C75" s="9"/>
      <c r="D75" s="10">
        <v>58932300</v>
      </c>
      <c r="E75" s="10">
        <f t="shared" si="4"/>
        <v>168631200</v>
      </c>
      <c r="F75" s="11">
        <f t="shared" si="2"/>
        <v>0.25897079276773294</v>
      </c>
    </row>
    <row r="76" spans="1:6" s="13" customFormat="1" x14ac:dyDescent="0.25">
      <c r="A76" s="7" t="s">
        <v>81</v>
      </c>
      <c r="B76" s="8">
        <v>307606000</v>
      </c>
      <c r="C76" s="9"/>
      <c r="D76" s="10">
        <v>92770000</v>
      </c>
      <c r="E76" s="10">
        <f>B76-D76</f>
        <v>214836000</v>
      </c>
      <c r="F76" s="11">
        <f>D76/B76</f>
        <v>0.30158709518019805</v>
      </c>
    </row>
    <row r="77" spans="1:6" s="13" customFormat="1" ht="45" x14ac:dyDescent="0.25">
      <c r="A77" s="7" t="s">
        <v>82</v>
      </c>
      <c r="B77" s="8">
        <v>22245800</v>
      </c>
      <c r="C77" s="9"/>
      <c r="D77" s="10">
        <v>607000</v>
      </c>
      <c r="E77" s="10">
        <f t="shared" si="4"/>
        <v>21638800</v>
      </c>
      <c r="F77" s="11">
        <f t="shared" si="2"/>
        <v>2.7286049501478931E-2</v>
      </c>
    </row>
    <row r="78" spans="1:6" s="13" customFormat="1" x14ac:dyDescent="0.25">
      <c r="A78" s="7" t="s">
        <v>83</v>
      </c>
      <c r="B78" s="8">
        <v>209639900</v>
      </c>
      <c r="C78" s="9"/>
      <c r="D78" s="10">
        <v>66740600</v>
      </c>
      <c r="E78" s="10">
        <f t="shared" si="4"/>
        <v>142899300</v>
      </c>
      <c r="F78" s="11">
        <f t="shared" si="2"/>
        <v>0.31835828961948559</v>
      </c>
    </row>
    <row r="79" spans="1:6" s="13" customFormat="1" ht="45" x14ac:dyDescent="0.25">
      <c r="A79" s="7" t="s">
        <v>84</v>
      </c>
      <c r="B79" s="8">
        <v>9776400</v>
      </c>
      <c r="C79" s="9"/>
      <c r="D79" s="10">
        <v>3334700</v>
      </c>
      <c r="E79" s="10">
        <f t="shared" si="4"/>
        <v>6441700</v>
      </c>
      <c r="F79" s="11">
        <f t="shared" si="2"/>
        <v>0.34109692729430058</v>
      </c>
    </row>
    <row r="80" spans="1:6" s="13" customFormat="1" ht="30" x14ac:dyDescent="0.25">
      <c r="A80" s="7" t="s">
        <v>85</v>
      </c>
      <c r="B80" s="8">
        <v>363930900</v>
      </c>
      <c r="C80" s="9"/>
      <c r="D80" s="10">
        <f>92741227+31345200</f>
        <v>124086427</v>
      </c>
      <c r="E80" s="10">
        <f t="shared" si="4"/>
        <v>239844473</v>
      </c>
      <c r="F80" s="11">
        <f t="shared" si="2"/>
        <v>0.34096150395583336</v>
      </c>
    </row>
    <row r="81" spans="1:6" s="13" customFormat="1" ht="45" x14ac:dyDescent="0.25">
      <c r="A81" s="15" t="s">
        <v>41</v>
      </c>
      <c r="B81" s="8">
        <f>3567200+5922100+4360000+2748000+1313500</f>
        <v>17910800</v>
      </c>
      <c r="C81" s="9"/>
      <c r="D81" s="10">
        <v>0</v>
      </c>
      <c r="E81" s="10">
        <f t="shared" si="4"/>
        <v>17910800</v>
      </c>
      <c r="F81" s="11">
        <f t="shared" si="2"/>
        <v>0</v>
      </c>
    </row>
    <row r="82" spans="1:6" s="13" customFormat="1" ht="45" x14ac:dyDescent="0.25">
      <c r="A82" s="7" t="s">
        <v>40</v>
      </c>
      <c r="B82" s="8">
        <v>4886000</v>
      </c>
      <c r="C82" s="9"/>
      <c r="D82" s="10">
        <v>0</v>
      </c>
      <c r="E82" s="10">
        <f t="shared" si="4"/>
        <v>4886000</v>
      </c>
      <c r="F82" s="11">
        <f t="shared" si="2"/>
        <v>0</v>
      </c>
    </row>
    <row r="83" spans="1:6" s="13" customFormat="1" ht="30" x14ac:dyDescent="0.25">
      <c r="A83" s="15" t="s">
        <v>86</v>
      </c>
      <c r="B83" s="8">
        <f>1713600+486000+168300+1260000+945000</f>
        <v>4572900</v>
      </c>
      <c r="C83" s="9"/>
      <c r="D83" s="10">
        <v>0</v>
      </c>
      <c r="E83" s="10">
        <f t="shared" si="4"/>
        <v>4572900</v>
      </c>
      <c r="F83" s="11">
        <f t="shared" si="2"/>
        <v>0</v>
      </c>
    </row>
    <row r="84" spans="1:6" s="13" customFormat="1" ht="45" x14ac:dyDescent="0.25">
      <c r="A84" s="15" t="s">
        <v>87</v>
      </c>
      <c r="B84" s="8">
        <f>1350000+2974750+17500+2100000+10500000</f>
        <v>16942250</v>
      </c>
      <c r="C84" s="9"/>
      <c r="D84" s="10">
        <v>0</v>
      </c>
      <c r="E84" s="10">
        <f t="shared" si="4"/>
        <v>16942250</v>
      </c>
      <c r="F84" s="11">
        <f t="shared" si="2"/>
        <v>0</v>
      </c>
    </row>
    <row r="85" spans="1:6" s="13" customFormat="1" ht="45" hidden="1" x14ac:dyDescent="0.25">
      <c r="A85" s="15" t="s">
        <v>88</v>
      </c>
      <c r="B85" s="8">
        <v>0</v>
      </c>
      <c r="C85" s="9">
        <v>0</v>
      </c>
      <c r="D85" s="10">
        <v>0</v>
      </c>
      <c r="E85" s="10">
        <f t="shared" si="4"/>
        <v>0</v>
      </c>
      <c r="F85" s="11" t="e">
        <f t="shared" si="2"/>
        <v>#DIV/0!</v>
      </c>
    </row>
    <row r="86" spans="1:6" s="13" customFormat="1" ht="18.75" x14ac:dyDescent="0.25">
      <c r="A86" s="28" t="s">
        <v>89</v>
      </c>
      <c r="B86" s="25">
        <f>SUM(B52:B85)</f>
        <v>8420402842</v>
      </c>
      <c r="C86" s="25"/>
      <c r="D86" s="25">
        <f>SUM(D52:D85)</f>
        <v>2250016242</v>
      </c>
      <c r="E86" s="29">
        <f t="shared" si="4"/>
        <v>6170386600</v>
      </c>
      <c r="F86" s="11">
        <f t="shared" si="2"/>
        <v>0.2672100473361177</v>
      </c>
    </row>
    <row r="87" spans="1:6" s="33" customFormat="1" ht="18" x14ac:dyDescent="0.25">
      <c r="A87" s="30" t="s">
        <v>90</v>
      </c>
      <c r="B87" s="31">
        <f>B51+B86</f>
        <v>10285647280</v>
      </c>
      <c r="C87" s="31">
        <f>SUM(C4:C86)</f>
        <v>32196900</v>
      </c>
      <c r="D87" s="31">
        <f>D51+D86</f>
        <v>2554308191.1300001</v>
      </c>
      <c r="E87" s="31">
        <f>E51+E86</f>
        <v>7731339088.8699999</v>
      </c>
      <c r="F87" s="32">
        <f t="shared" si="2"/>
        <v>0.24833713636056165</v>
      </c>
    </row>
    <row r="88" spans="1:6" s="35" customFormat="1" x14ac:dyDescent="0.2">
      <c r="A88" s="34"/>
      <c r="D88" s="36"/>
    </row>
    <row r="89" spans="1:6" s="13" customFormat="1" hidden="1" x14ac:dyDescent="0.25">
      <c r="A89" s="37"/>
      <c r="B89" s="38" t="e">
        <f>B4+B21+#REF!+B23+B24+#REF!+B37+B38+B54+B55+B56+B57</f>
        <v>#REF!</v>
      </c>
      <c r="C89" s="39" t="s">
        <v>91</v>
      </c>
      <c r="D89" s="38" t="e">
        <f>D4+D21+#REF!+D23+D24+#REF!+D37+D38+D54+D55+D56+D57</f>
        <v>#REF!</v>
      </c>
      <c r="E89" s="37"/>
      <c r="F89" s="37"/>
    </row>
    <row r="90" spans="1:6" hidden="1" x14ac:dyDescent="0.25">
      <c r="C90" s="40"/>
      <c r="D90" s="41"/>
    </row>
    <row r="91" spans="1:6" hidden="1" x14ac:dyDescent="0.25">
      <c r="B91" s="42" t="e">
        <f>B87-B89</f>
        <v>#REF!</v>
      </c>
      <c r="C91" s="40" t="s">
        <v>92</v>
      </c>
      <c r="D91" s="41" t="e">
        <f>D87-D89</f>
        <v>#REF!</v>
      </c>
    </row>
  </sheetData>
  <mergeCells count="4">
    <mergeCell ref="A1:F1"/>
    <mergeCell ref="A2:A3"/>
    <mergeCell ref="B2:B3"/>
    <mergeCell ref="C55:C56"/>
  </mergeCells>
  <pageMargins left="0.23622047244094491" right="0.23622047244094491" top="0.15748031496062992" bottom="0.15748031496062992" header="0.31496062992125984" footer="0.31496062992125984"/>
  <pageSetup paperSize="9"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Чешева Алла Дмитриевна.</cp:lastModifiedBy>
  <dcterms:created xsi:type="dcterms:W3CDTF">2015-06-26T11:09:23Z</dcterms:created>
  <dcterms:modified xsi:type="dcterms:W3CDTF">2015-10-15T06:14:40Z</dcterms:modified>
</cp:coreProperties>
</file>